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avid\Documents\DC Tech Clients\Scott Miller\"/>
    </mc:Choice>
  </mc:AlternateContent>
  <xr:revisionPtr revIDLastSave="0" documentId="13_ncr:1_{4EDDF24B-9C2F-4CD8-9F31-9BC05AD3BDE9}" xr6:coauthVersionLast="47" xr6:coauthVersionMax="47" xr10:uidLastSave="{00000000-0000-0000-0000-000000000000}"/>
  <bookViews>
    <workbookView xWindow="-108" yWindow="-108" windowWidth="23256" windowHeight="12720" activeTab="1" xr2:uid="{06042803-5F61-4388-A6A7-67D41A001002}"/>
  </bookViews>
  <sheets>
    <sheet name="Scott's Add-in Start up guide" sheetId="1" r:id="rId1"/>
    <sheet name="Information" sheetId="27" r:id="rId2"/>
    <sheet name="Trial Balance" sheetId="37" r:id="rId3"/>
    <sheet name="Types" sheetId="41" r:id="rId4"/>
  </sheets>
  <definedNames>
    <definedName name="_xlnm._FilterDatabase" localSheetId="2" hidden="1">'Trial Balance'!#REF!</definedName>
    <definedName name="OrgId">Information!$D$5</definedName>
    <definedName name="PeriodEnd">Information!$D$7</definedName>
    <definedName name="YearStart">Information!$D$8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0" i="37" l="1" a="1"/>
  <c r="F200" i="37" s="1"/>
  <c r="F199" i="37" a="1"/>
  <c r="F199" i="37" s="1"/>
  <c r="F198" i="37" a="1"/>
  <c r="F198" i="37" s="1"/>
  <c r="F197" i="37" a="1"/>
  <c r="F197" i="37" s="1"/>
  <c r="F196" i="37" a="1"/>
  <c r="F196" i="37" s="1"/>
  <c r="F195" i="37" a="1"/>
  <c r="F195" i="37" s="1"/>
  <c r="F194" i="37" a="1"/>
  <c r="F194" i="37" s="1"/>
  <c r="F193" i="37" a="1"/>
  <c r="F193" i="37" s="1"/>
  <c r="F192" i="37" a="1"/>
  <c r="F192" i="37" s="1"/>
  <c r="F191" i="37" a="1"/>
  <c r="F191" i="37" s="1"/>
  <c r="F190" i="37" a="1"/>
  <c r="F190" i="37" s="1"/>
  <c r="F189" i="37" a="1"/>
  <c r="F189" i="37" s="1"/>
  <c r="F188" i="37" a="1"/>
  <c r="F188" i="37" s="1"/>
  <c r="F187" i="37" a="1"/>
  <c r="F187" i="37" s="1"/>
  <c r="F186" i="37" a="1"/>
  <c r="F186" i="37" s="1"/>
  <c r="F185" i="37" a="1"/>
  <c r="F185" i="37" s="1"/>
  <c r="F184" i="37" a="1"/>
  <c r="F184" i="37" s="1"/>
  <c r="F183" i="37" a="1"/>
  <c r="F183" i="37" s="1"/>
  <c r="F182" i="37" a="1"/>
  <c r="F182" i="37" s="1"/>
  <c r="F181" i="37" a="1"/>
  <c r="F181" i="37" s="1"/>
  <c r="F180" i="37" a="1"/>
  <c r="F180" i="37" s="1"/>
  <c r="F179" i="37" a="1"/>
  <c r="F179" i="37" s="1"/>
  <c r="F178" i="37" a="1"/>
  <c r="F178" i="37" s="1"/>
  <c r="F177" i="37" a="1"/>
  <c r="F177" i="37" s="1"/>
  <c r="F176" i="37" a="1"/>
  <c r="F176" i="37" s="1"/>
  <c r="F175" i="37" a="1"/>
  <c r="F175" i="37" s="1"/>
  <c r="F174" i="37" a="1"/>
  <c r="F174" i="37" s="1"/>
  <c r="F173" i="37" a="1"/>
  <c r="F173" i="37" s="1"/>
  <c r="F172" i="37" a="1"/>
  <c r="F172" i="37" s="1"/>
  <c r="F171" i="37" a="1"/>
  <c r="F171" i="37" s="1"/>
  <c r="F170" i="37" a="1"/>
  <c r="F170" i="37" s="1"/>
  <c r="F169" i="37" a="1"/>
  <c r="F169" i="37" s="1"/>
  <c r="F168" i="37" a="1"/>
  <c r="F168" i="37" s="1"/>
  <c r="F167" i="37" a="1"/>
  <c r="F167" i="37" s="1"/>
  <c r="F166" i="37" a="1"/>
  <c r="F166" i="37" s="1"/>
  <c r="F165" i="37" a="1"/>
  <c r="F165" i="37" s="1"/>
  <c r="F164" i="37" a="1"/>
  <c r="F164" i="37" s="1"/>
  <c r="F163" i="37" a="1"/>
  <c r="F163" i="37" s="1"/>
  <c r="F162" i="37" a="1"/>
  <c r="F162" i="37" s="1"/>
  <c r="F161" i="37" a="1"/>
  <c r="F161" i="37" s="1"/>
  <c r="F160" i="37" a="1"/>
  <c r="F160" i="37" s="1"/>
  <c r="F159" i="37" a="1"/>
  <c r="F159" i="37" s="1"/>
  <c r="F158" i="37" a="1"/>
  <c r="F158" i="37" s="1"/>
  <c r="F157" i="37" a="1"/>
  <c r="F157" i="37" s="1"/>
  <c r="F156" i="37" a="1"/>
  <c r="F156" i="37" s="1"/>
  <c r="F155" i="37" a="1"/>
  <c r="F155" i="37" s="1"/>
  <c r="F154" i="37" a="1"/>
  <c r="F154" i="37" s="1"/>
  <c r="F153" i="37" a="1"/>
  <c r="F153" i="37" s="1"/>
  <c r="F152" i="37" a="1"/>
  <c r="F152" i="37" s="1"/>
  <c r="F151" i="37" a="1"/>
  <c r="F151" i="37" s="1"/>
  <c r="F150" i="37" a="1"/>
  <c r="F150" i="37" s="1"/>
  <c r="F149" i="37" a="1"/>
  <c r="F149" i="37" s="1"/>
  <c r="F148" i="37" a="1"/>
  <c r="F148" i="37" s="1"/>
  <c r="F147" i="37" a="1"/>
  <c r="F147" i="37" s="1"/>
  <c r="F146" i="37" a="1"/>
  <c r="F146" i="37" s="1"/>
  <c r="F145" i="37" a="1"/>
  <c r="F145" i="37" s="1"/>
  <c r="F144" i="37" a="1"/>
  <c r="F144" i="37" s="1"/>
  <c r="F143" i="37" a="1"/>
  <c r="F143" i="37" s="1"/>
  <c r="F142" i="37" a="1"/>
  <c r="F142" i="37" s="1"/>
  <c r="F141" i="37" a="1"/>
  <c r="F141" i="37" s="1"/>
  <c r="F140" i="37" a="1"/>
  <c r="F140" i="37" s="1"/>
  <c r="F139" i="37" a="1"/>
  <c r="F139" i="37" s="1"/>
  <c r="F138" i="37" a="1"/>
  <c r="F138" i="37" s="1"/>
  <c r="F137" i="37" a="1"/>
  <c r="F137" i="37" s="1"/>
  <c r="F136" i="37" a="1"/>
  <c r="F136" i="37" s="1"/>
  <c r="F135" i="37" a="1"/>
  <c r="F135" i="37" s="1"/>
  <c r="F134" i="37" a="1"/>
  <c r="F134" i="37" s="1"/>
  <c r="F133" i="37" a="1"/>
  <c r="F133" i="37" s="1"/>
  <c r="F132" i="37" a="1"/>
  <c r="F132" i="37" s="1"/>
  <c r="F131" i="37" a="1"/>
  <c r="F131" i="37" s="1"/>
  <c r="F130" i="37" a="1"/>
  <c r="F130" i="37" s="1"/>
  <c r="F129" i="37" a="1"/>
  <c r="F129" i="37" s="1"/>
  <c r="F128" i="37" a="1"/>
  <c r="F128" i="37" s="1"/>
  <c r="F127" i="37" a="1"/>
  <c r="F127" i="37" s="1"/>
  <c r="F126" i="37" a="1"/>
  <c r="F126" i="37" s="1"/>
  <c r="F125" i="37" a="1"/>
  <c r="F125" i="37" s="1"/>
  <c r="F124" i="37" a="1"/>
  <c r="F124" i="37" s="1"/>
  <c r="F123" i="37" a="1"/>
  <c r="F123" i="37" s="1"/>
  <c r="F122" i="37" a="1"/>
  <c r="F122" i="37" s="1"/>
  <c r="F121" i="37" a="1"/>
  <c r="F121" i="37" s="1"/>
  <c r="F120" i="37" a="1"/>
  <c r="F120" i="37" s="1"/>
  <c r="F119" i="37" a="1"/>
  <c r="F119" i="37" s="1"/>
  <c r="F118" i="37" a="1"/>
  <c r="F118" i="37" s="1"/>
  <c r="F117" i="37" a="1"/>
  <c r="F117" i="37" s="1"/>
  <c r="F116" i="37" a="1"/>
  <c r="F116" i="37" s="1"/>
  <c r="F115" i="37" a="1"/>
  <c r="F115" i="37" s="1"/>
  <c r="F114" i="37" a="1"/>
  <c r="F114" i="37" s="1"/>
  <c r="F113" i="37" a="1"/>
  <c r="F113" i="37" s="1"/>
  <c r="F112" i="37" a="1"/>
  <c r="F112" i="37" s="1"/>
  <c r="F111" i="37" a="1"/>
  <c r="F111" i="37" s="1"/>
  <c r="F110" i="37" a="1"/>
  <c r="F110" i="37" s="1"/>
  <c r="F109" i="37" a="1"/>
  <c r="F109" i="37" s="1"/>
  <c r="F108" i="37" a="1"/>
  <c r="F108" i="37" s="1"/>
  <c r="F107" i="37" a="1"/>
  <c r="F107" i="37" s="1"/>
  <c r="F106" i="37" a="1"/>
  <c r="F106" i="37" s="1"/>
  <c r="F105" i="37" a="1"/>
  <c r="F105" i="37" s="1"/>
  <c r="F104" i="37" a="1"/>
  <c r="F104" i="37" s="1"/>
  <c r="F103" i="37" a="1"/>
  <c r="F103" i="37" s="1"/>
  <c r="F102" i="37" a="1"/>
  <c r="F102" i="37" s="1"/>
  <c r="F101" i="37" a="1"/>
  <c r="F101" i="37" s="1"/>
  <c r="F100" i="37" a="1"/>
  <c r="F100" i="37" s="1"/>
  <c r="F43" i="37" a="1"/>
  <c r="F43" i="37" s="1"/>
  <c r="F42" i="37" a="1"/>
  <c r="F42" i="37" s="1"/>
  <c r="F41" i="37" a="1"/>
  <c r="F41" i="37" s="1"/>
  <c r="F39" i="37" a="1"/>
  <c r="F39" i="37" s="1"/>
  <c r="F38" i="37" a="1"/>
  <c r="F38" i="37" s="1"/>
  <c r="F37" i="37" a="1"/>
  <c r="F37" i="37" s="1"/>
  <c r="F36" i="37" a="1"/>
  <c r="F36" i="37" s="1"/>
  <c r="F35" i="37" a="1"/>
  <c r="F35" i="37" s="1"/>
  <c r="F34" i="37" a="1"/>
  <c r="F34" i="37" s="1"/>
  <c r="F33" i="37" a="1"/>
  <c r="F33" i="37" s="1"/>
  <c r="F32" i="37" a="1"/>
  <c r="F32" i="37" s="1"/>
  <c r="F31" i="37" a="1"/>
  <c r="F31" i="37" s="1"/>
  <c r="F30" i="37" a="1"/>
  <c r="F30" i="37" s="1"/>
  <c r="F29" i="37" a="1"/>
  <c r="F29" i="37" s="1"/>
  <c r="F28" i="37" a="1"/>
  <c r="F28" i="37" s="1"/>
  <c r="F27" i="37" a="1"/>
  <c r="F27" i="37" s="1"/>
  <c r="F26" i="37" a="1"/>
  <c r="F26" i="37" s="1"/>
  <c r="F25" i="37" a="1"/>
  <c r="F25" i="37" s="1"/>
  <c r="F24" i="37" a="1"/>
  <c r="F24" i="37" s="1"/>
  <c r="F23" i="37" a="1"/>
  <c r="F23" i="37" s="1"/>
  <c r="F22" i="37" a="1"/>
  <c r="F22" i="37" s="1"/>
  <c r="F21" i="37" a="1"/>
  <c r="F21" i="37" s="1"/>
  <c r="F20" i="37" a="1"/>
  <c r="F20" i="37" s="1"/>
  <c r="F19" i="37" a="1"/>
  <c r="F19" i="37" s="1"/>
  <c r="F18" i="37" a="1"/>
  <c r="F18" i="37" s="1"/>
  <c r="F17" i="37" a="1"/>
  <c r="F17" i="37" s="1"/>
  <c r="F16" i="37" a="1"/>
  <c r="F16" i="37" s="1"/>
  <c r="F15" i="37" a="1"/>
  <c r="F15" i="37" s="1"/>
  <c r="F14" i="37" a="1"/>
  <c r="F14" i="37" s="1"/>
  <c r="F13" i="37" a="1"/>
  <c r="F13" i="37" s="1"/>
  <c r="F12" i="37" a="1"/>
  <c r="F12" i="37" s="1"/>
  <c r="I200" i="37" l="1"/>
  <c r="I199" i="37"/>
  <c r="I198" i="37"/>
  <c r="I197" i="37"/>
  <c r="I196" i="37"/>
  <c r="H196" i="37" s="1"/>
  <c r="I195" i="37"/>
  <c r="I194" i="37"/>
  <c r="G194" i="37" s="1"/>
  <c r="I193" i="37"/>
  <c r="I192" i="37"/>
  <c r="I191" i="37"/>
  <c r="I190" i="37"/>
  <c r="I189" i="37"/>
  <c r="I188" i="37"/>
  <c r="H188" i="37" s="1"/>
  <c r="I187" i="37"/>
  <c r="I186" i="37"/>
  <c r="I185" i="37"/>
  <c r="G185" i="37" s="1"/>
  <c r="I184" i="37"/>
  <c r="I183" i="37"/>
  <c r="I182" i="37"/>
  <c r="I181" i="37"/>
  <c r="H181" i="37" s="1"/>
  <c r="I180" i="37"/>
  <c r="H180" i="37" s="1"/>
  <c r="I179" i="37"/>
  <c r="I178" i="37"/>
  <c r="I177" i="37"/>
  <c r="G177" i="37" s="1"/>
  <c r="I176" i="37"/>
  <c r="G176" i="37" s="1"/>
  <c r="I175" i="37"/>
  <c r="I174" i="37"/>
  <c r="I173" i="37"/>
  <c r="H173" i="37" s="1"/>
  <c r="I172" i="37"/>
  <c r="H172" i="37" s="1"/>
  <c r="I171" i="37"/>
  <c r="I170" i="37"/>
  <c r="I169" i="37"/>
  <c r="G169" i="37" s="1"/>
  <c r="I168" i="37"/>
  <c r="G168" i="37" s="1"/>
  <c r="I167" i="37"/>
  <c r="I166" i="37"/>
  <c r="I165" i="37"/>
  <c r="H165" i="37" s="1"/>
  <c r="I164" i="37"/>
  <c r="H164" i="37" s="1"/>
  <c r="I163" i="37"/>
  <c r="I162" i="37"/>
  <c r="I161" i="37"/>
  <c r="G161" i="37" s="1"/>
  <c r="I160" i="37"/>
  <c r="G160" i="37" s="1"/>
  <c r="I159" i="37"/>
  <c r="I158" i="37"/>
  <c r="I157" i="37"/>
  <c r="H157" i="37" s="1"/>
  <c r="I156" i="37"/>
  <c r="H156" i="37" s="1"/>
  <c r="I155" i="37"/>
  <c r="I154" i="37"/>
  <c r="I153" i="37"/>
  <c r="G153" i="37" s="1"/>
  <c r="I152" i="37"/>
  <c r="G152" i="37" s="1"/>
  <c r="I151" i="37"/>
  <c r="I150" i="37"/>
  <c r="I149" i="37"/>
  <c r="H149" i="37" s="1"/>
  <c r="I148" i="37"/>
  <c r="H148" i="37" s="1"/>
  <c r="I147" i="37"/>
  <c r="I146" i="37"/>
  <c r="I145" i="37"/>
  <c r="I144" i="37"/>
  <c r="G144" i="37" s="1"/>
  <c r="I143" i="37"/>
  <c r="I142" i="37"/>
  <c r="I141" i="37"/>
  <c r="H141" i="37" s="1"/>
  <c r="I140" i="37"/>
  <c r="H140" i="37" s="1"/>
  <c r="I139" i="37"/>
  <c r="I138" i="37"/>
  <c r="I137" i="37"/>
  <c r="I136" i="37"/>
  <c r="G136" i="37" s="1"/>
  <c r="I135" i="37"/>
  <c r="I134" i="37"/>
  <c r="I133" i="37"/>
  <c r="H133" i="37" s="1"/>
  <c r="I132" i="37"/>
  <c r="H132" i="37" s="1"/>
  <c r="I131" i="37"/>
  <c r="I130" i="37"/>
  <c r="I129" i="37"/>
  <c r="I128" i="37"/>
  <c r="G128" i="37" s="1"/>
  <c r="I127" i="37"/>
  <c r="I126" i="37"/>
  <c r="I125" i="37"/>
  <c r="I124" i="37"/>
  <c r="H124" i="37" s="1"/>
  <c r="I123" i="37"/>
  <c r="I122" i="37"/>
  <c r="I121" i="37"/>
  <c r="I120" i="37"/>
  <c r="G120" i="37" s="1"/>
  <c r="I119" i="37"/>
  <c r="I118" i="37"/>
  <c r="I117" i="37"/>
  <c r="I116" i="37"/>
  <c r="H116" i="37" s="1"/>
  <c r="I115" i="37"/>
  <c r="I114" i="37"/>
  <c r="I113" i="37"/>
  <c r="I112" i="37"/>
  <c r="G112" i="37" s="1"/>
  <c r="I111" i="37"/>
  <c r="I110" i="37"/>
  <c r="I109" i="37"/>
  <c r="I108" i="37"/>
  <c r="H108" i="37" s="1"/>
  <c r="I107" i="37"/>
  <c r="I106" i="37"/>
  <c r="I105" i="37"/>
  <c r="I104" i="37"/>
  <c r="G104" i="37" s="1"/>
  <c r="I103" i="37"/>
  <c r="I102" i="37"/>
  <c r="I101" i="37"/>
  <c r="I100" i="37"/>
  <c r="H100" i="37" s="1"/>
  <c r="E6" i="27"/>
  <c r="A8" i="37" a="1"/>
  <c r="A8" i="37" s="1"/>
  <c r="H125" i="37" l="1"/>
  <c r="G125" i="37"/>
  <c r="G145" i="37"/>
  <c r="H145" i="37"/>
  <c r="H117" i="37"/>
  <c r="G117" i="37"/>
  <c r="G157" i="37"/>
  <c r="H136" i="37"/>
  <c r="H104" i="37"/>
  <c r="H112" i="37"/>
  <c r="H101" i="37"/>
  <c r="G101" i="37"/>
  <c r="H109" i="37"/>
  <c r="G109" i="37"/>
  <c r="G193" i="37"/>
  <c r="H193" i="37"/>
  <c r="G137" i="37"/>
  <c r="H137" i="37"/>
  <c r="H161" i="37"/>
  <c r="H169" i="37"/>
  <c r="H177" i="37"/>
  <c r="G133" i="37"/>
  <c r="G165" i="37"/>
  <c r="G173" i="37"/>
  <c r="H160" i="37"/>
  <c r="H185" i="37"/>
  <c r="H153" i="37"/>
  <c r="H151" i="37"/>
  <c r="G151" i="37"/>
  <c r="G162" i="37"/>
  <c r="H162" i="37"/>
  <c r="G186" i="37"/>
  <c r="H186" i="37"/>
  <c r="G106" i="37"/>
  <c r="H106" i="37"/>
  <c r="H147" i="37"/>
  <c r="G147" i="37"/>
  <c r="H159" i="37"/>
  <c r="G159" i="37"/>
  <c r="H166" i="37"/>
  <c r="G166" i="37"/>
  <c r="G170" i="37"/>
  <c r="H170" i="37"/>
  <c r="G181" i="37"/>
  <c r="H195" i="37"/>
  <c r="G195" i="37"/>
  <c r="G114" i="37"/>
  <c r="H114" i="37"/>
  <c r="H129" i="37"/>
  <c r="G129" i="37"/>
  <c r="H152" i="37"/>
  <c r="H155" i="37"/>
  <c r="G155" i="37"/>
  <c r="H167" i="37"/>
  <c r="G167" i="37"/>
  <c r="H174" i="37"/>
  <c r="G174" i="37"/>
  <c r="G178" i="37"/>
  <c r="H178" i="37"/>
  <c r="H182" i="37"/>
  <c r="G182" i="37"/>
  <c r="H187" i="37"/>
  <c r="G187" i="37"/>
  <c r="H120" i="37"/>
  <c r="H139" i="37"/>
  <c r="G139" i="37"/>
  <c r="H102" i="37"/>
  <c r="G102" i="37"/>
  <c r="G122" i="37"/>
  <c r="H122" i="37"/>
  <c r="H163" i="37"/>
  <c r="G163" i="37"/>
  <c r="H175" i="37"/>
  <c r="G175" i="37"/>
  <c r="H183" i="37"/>
  <c r="G183" i="37"/>
  <c r="H121" i="37"/>
  <c r="G121" i="37"/>
  <c r="H128" i="37"/>
  <c r="H103" i="37"/>
  <c r="G103" i="37"/>
  <c r="H107" i="37"/>
  <c r="G107" i="37"/>
  <c r="H110" i="37"/>
  <c r="G110" i="37"/>
  <c r="G130" i="37"/>
  <c r="H130" i="37"/>
  <c r="G141" i="37"/>
  <c r="H168" i="37"/>
  <c r="H171" i="37"/>
  <c r="G171" i="37"/>
  <c r="H184" i="37"/>
  <c r="G184" i="37"/>
  <c r="H197" i="37"/>
  <c r="G197" i="37"/>
  <c r="H158" i="37"/>
  <c r="G158" i="37"/>
  <c r="H192" i="37"/>
  <c r="G192" i="37"/>
  <c r="H144" i="37"/>
  <c r="H111" i="37"/>
  <c r="G111" i="37"/>
  <c r="H115" i="37"/>
  <c r="G115" i="37"/>
  <c r="H118" i="37"/>
  <c r="G118" i="37"/>
  <c r="H134" i="37"/>
  <c r="G134" i="37"/>
  <c r="G138" i="37"/>
  <c r="H138" i="37"/>
  <c r="G149" i="37"/>
  <c r="H176" i="37"/>
  <c r="H179" i="37"/>
  <c r="G179" i="37"/>
  <c r="H189" i="37"/>
  <c r="G189" i="37"/>
  <c r="H198" i="37"/>
  <c r="G198" i="37"/>
  <c r="H105" i="37"/>
  <c r="G105" i="37"/>
  <c r="H113" i="37"/>
  <c r="G113" i="37"/>
  <c r="H119" i="37"/>
  <c r="G119" i="37"/>
  <c r="H123" i="37"/>
  <c r="G123" i="37"/>
  <c r="H126" i="37"/>
  <c r="G126" i="37"/>
  <c r="H135" i="37"/>
  <c r="G135" i="37"/>
  <c r="H142" i="37"/>
  <c r="G142" i="37"/>
  <c r="G146" i="37"/>
  <c r="H146" i="37"/>
  <c r="H190" i="37"/>
  <c r="G190" i="37"/>
  <c r="H199" i="37"/>
  <c r="G199" i="37"/>
  <c r="H127" i="37"/>
  <c r="G127" i="37"/>
  <c r="H131" i="37"/>
  <c r="G131" i="37"/>
  <c r="H143" i="37"/>
  <c r="G143" i="37"/>
  <c r="H150" i="37"/>
  <c r="G150" i="37"/>
  <c r="G154" i="37"/>
  <c r="H154" i="37"/>
  <c r="H191" i="37"/>
  <c r="G191" i="37"/>
  <c r="H200" i="37"/>
  <c r="G200" i="37"/>
  <c r="H194" i="37"/>
  <c r="G100" i="37"/>
  <c r="G108" i="37"/>
  <c r="G116" i="37"/>
  <c r="G124" i="37"/>
  <c r="G132" i="37"/>
  <c r="G140" i="37"/>
  <c r="G148" i="37"/>
  <c r="G156" i="37"/>
  <c r="G164" i="37"/>
  <c r="G172" i="37"/>
  <c r="G180" i="37"/>
  <c r="G188" i="37"/>
  <c r="G196" i="37"/>
  <c r="E8" i="37" a="1"/>
  <c r="D8" i="37" a="1"/>
  <c r="D8" i="37" l="1"/>
  <c r="I30" i="37"/>
  <c r="I39" i="37"/>
  <c r="I19" i="37"/>
  <c r="I13" i="37"/>
  <c r="I38" i="37"/>
  <c r="I34" i="37"/>
  <c r="I28" i="37"/>
  <c r="I24" i="37"/>
  <c r="I18" i="37"/>
  <c r="I12" i="37"/>
  <c r="I35" i="37"/>
  <c r="I29" i="37"/>
  <c r="I25" i="37"/>
  <c r="I20" i="37"/>
  <c r="I14" i="37"/>
  <c r="I33" i="37"/>
  <c r="I23" i="37"/>
  <c r="I17" i="37"/>
  <c r="I43" i="37"/>
  <c r="I32" i="37"/>
  <c r="I16" i="37"/>
  <c r="I42" i="37"/>
  <c r="I31" i="37"/>
  <c r="I27" i="37"/>
  <c r="I22" i="37"/>
  <c r="I15" i="37"/>
  <c r="I41" i="37"/>
  <c r="I36" i="37"/>
  <c r="I26" i="37"/>
  <c r="I21" i="37"/>
  <c r="I37" i="37"/>
  <c r="E8" i="37"/>
  <c r="E7" i="27"/>
  <c r="F7" i="27"/>
  <c r="G20" i="37" l="1"/>
  <c r="H20" i="37"/>
  <c r="H34" i="37"/>
  <c r="G34" i="37"/>
  <c r="G13" i="37"/>
  <c r="H13" i="37"/>
  <c r="H36" i="37"/>
  <c r="G36" i="37"/>
  <c r="G21" i="37"/>
  <c r="H21" i="37"/>
  <c r="H31" i="37"/>
  <c r="G31" i="37"/>
  <c r="H16" i="37"/>
  <c r="G16" i="37"/>
  <c r="G38" i="37"/>
  <c r="H38" i="37"/>
  <c r="G19" i="37"/>
  <c r="H19" i="37"/>
  <c r="H26" i="37"/>
  <c r="G26" i="37"/>
  <c r="G42" i="37"/>
  <c r="H42" i="37"/>
  <c r="G32" i="37"/>
  <c r="H32" i="37"/>
  <c r="H29" i="37"/>
  <c r="G29" i="37"/>
  <c r="H39" i="37"/>
  <c r="G39" i="37"/>
  <c r="H43" i="37"/>
  <c r="G43" i="37"/>
  <c r="H17" i="37"/>
  <c r="G17" i="37"/>
  <c r="H35" i="37"/>
  <c r="G35" i="37"/>
  <c r="G27" i="37"/>
  <c r="H27" i="37"/>
  <c r="G41" i="37"/>
  <c r="H41" i="37"/>
  <c r="G23" i="37"/>
  <c r="H23" i="37"/>
  <c r="H12" i="37"/>
  <c r="G12" i="37"/>
  <c r="G14" i="37"/>
  <c r="H14" i="37"/>
  <c r="G37" i="37"/>
  <c r="H37" i="37"/>
  <c r="H33" i="37"/>
  <c r="G33" i="37"/>
  <c r="H18" i="37"/>
  <c r="G18" i="37"/>
  <c r="G30" i="37"/>
  <c r="H30" i="37"/>
  <c r="H15" i="37"/>
  <c r="G15" i="37"/>
  <c r="G24" i="37"/>
  <c r="H24" i="37"/>
  <c r="H25" i="37"/>
  <c r="G25" i="37"/>
  <c r="H28" i="37"/>
  <c r="G28" i="37"/>
  <c r="G22" i="37"/>
  <c r="H22" i="37"/>
  <c r="A3" i="37"/>
  <c r="F6" i="27"/>
  <c r="F8" i="27" l="1"/>
  <c r="D8" i="27"/>
  <c r="F96" i="37" l="1" a="1"/>
  <c r="F96" i="37" s="1"/>
  <c r="I96" i="37" s="1"/>
  <c r="F88" i="37" a="1"/>
  <c r="F88" i="37" s="1"/>
  <c r="I88" i="37" s="1"/>
  <c r="F80" i="37" a="1"/>
  <c r="F80" i="37" s="1"/>
  <c r="I80" i="37" s="1"/>
  <c r="F72" i="37" a="1"/>
  <c r="F72" i="37" s="1"/>
  <c r="I72" i="37" s="1"/>
  <c r="F64" i="37" a="1"/>
  <c r="F64" i="37" s="1"/>
  <c r="I64" i="37" s="1"/>
  <c r="F56" i="37" a="1"/>
  <c r="F56" i="37" s="1"/>
  <c r="I56" i="37" s="1"/>
  <c r="F48" i="37" a="1"/>
  <c r="F48" i="37" s="1"/>
  <c r="I48" i="37" s="1"/>
  <c r="F40" i="37" a="1"/>
  <c r="F40" i="37" s="1"/>
  <c r="I40" i="37" s="1"/>
  <c r="F8" i="37" a="1"/>
  <c r="F8" i="37" s="1"/>
  <c r="F95" i="37" a="1"/>
  <c r="F95" i="37" s="1"/>
  <c r="I95" i="37" s="1"/>
  <c r="F87" i="37" a="1"/>
  <c r="F87" i="37" s="1"/>
  <c r="I87" i="37" s="1"/>
  <c r="F79" i="37" a="1"/>
  <c r="F79" i="37" s="1"/>
  <c r="I79" i="37" s="1"/>
  <c r="F71" i="37" a="1"/>
  <c r="F71" i="37" s="1"/>
  <c r="I71" i="37" s="1"/>
  <c r="F63" i="37" a="1"/>
  <c r="F63" i="37" s="1"/>
  <c r="I63" i="37" s="1"/>
  <c r="F55" i="37" a="1"/>
  <c r="F55" i="37" s="1"/>
  <c r="I55" i="37" s="1"/>
  <c r="F47" i="37" a="1"/>
  <c r="F47" i="37" s="1"/>
  <c r="I47" i="37" s="1"/>
  <c r="F94" i="37" a="1"/>
  <c r="F94" i="37" s="1"/>
  <c r="I94" i="37" s="1"/>
  <c r="F86" i="37" a="1"/>
  <c r="F86" i="37" s="1"/>
  <c r="I86" i="37" s="1"/>
  <c r="F78" i="37" a="1"/>
  <c r="F78" i="37" s="1"/>
  <c r="I78" i="37" s="1"/>
  <c r="F70" i="37" a="1"/>
  <c r="F70" i="37" s="1"/>
  <c r="I70" i="37" s="1"/>
  <c r="F62" i="37" a="1"/>
  <c r="F62" i="37" s="1"/>
  <c r="I62" i="37" s="1"/>
  <c r="F54" i="37" a="1"/>
  <c r="F54" i="37" s="1"/>
  <c r="I54" i="37" s="1"/>
  <c r="F46" i="37" a="1"/>
  <c r="F46" i="37" s="1"/>
  <c r="I46" i="37" s="1"/>
  <c r="F93" i="37" a="1"/>
  <c r="F93" i="37" s="1"/>
  <c r="I93" i="37" s="1"/>
  <c r="F85" i="37" a="1"/>
  <c r="F85" i="37" s="1"/>
  <c r="I85" i="37" s="1"/>
  <c r="F77" i="37" a="1"/>
  <c r="F77" i="37" s="1"/>
  <c r="I77" i="37" s="1"/>
  <c r="F69" i="37" a="1"/>
  <c r="F69" i="37" s="1"/>
  <c r="I69" i="37" s="1"/>
  <c r="F61" i="37" a="1"/>
  <c r="F61" i="37" s="1"/>
  <c r="I61" i="37" s="1"/>
  <c r="F53" i="37" a="1"/>
  <c r="F53" i="37" s="1"/>
  <c r="I53" i="37" s="1"/>
  <c r="F45" i="37" a="1"/>
  <c r="F45" i="37" s="1"/>
  <c r="I45" i="37" s="1"/>
  <c r="F92" i="37" a="1"/>
  <c r="F92" i="37" s="1"/>
  <c r="I92" i="37" s="1"/>
  <c r="F84" i="37" a="1"/>
  <c r="F84" i="37" s="1"/>
  <c r="I84" i="37" s="1"/>
  <c r="F76" i="37" a="1"/>
  <c r="F76" i="37" s="1"/>
  <c r="I76" i="37" s="1"/>
  <c r="F68" i="37" a="1"/>
  <c r="F68" i="37" s="1"/>
  <c r="I68" i="37" s="1"/>
  <c r="F60" i="37" a="1"/>
  <c r="F60" i="37" s="1"/>
  <c r="I60" i="37" s="1"/>
  <c r="F52" i="37" a="1"/>
  <c r="F52" i="37" s="1"/>
  <c r="I52" i="37" s="1"/>
  <c r="F44" i="37" a="1"/>
  <c r="F44" i="37" s="1"/>
  <c r="I44" i="37" s="1"/>
  <c r="F99" i="37" a="1"/>
  <c r="F99" i="37" s="1"/>
  <c r="I99" i="37" s="1"/>
  <c r="F91" i="37" a="1"/>
  <c r="F91" i="37" s="1"/>
  <c r="I91" i="37" s="1"/>
  <c r="F83" i="37" a="1"/>
  <c r="F83" i="37" s="1"/>
  <c r="I83" i="37" s="1"/>
  <c r="F75" i="37" a="1"/>
  <c r="F75" i="37" s="1"/>
  <c r="I75" i="37" s="1"/>
  <c r="F67" i="37" a="1"/>
  <c r="F67" i="37" s="1"/>
  <c r="I67" i="37" s="1"/>
  <c r="F59" i="37" a="1"/>
  <c r="F59" i="37" s="1"/>
  <c r="I59" i="37" s="1"/>
  <c r="F51" i="37" a="1"/>
  <c r="F51" i="37" s="1"/>
  <c r="I51" i="37" s="1"/>
  <c r="F11" i="37" a="1"/>
  <c r="F11" i="37" s="1"/>
  <c r="I11" i="37" s="1"/>
  <c r="F98" i="37" a="1"/>
  <c r="F98" i="37" s="1"/>
  <c r="I98" i="37" s="1"/>
  <c r="F90" i="37" a="1"/>
  <c r="F90" i="37" s="1"/>
  <c r="I90" i="37" s="1"/>
  <c r="F82" i="37" a="1"/>
  <c r="F82" i="37" s="1"/>
  <c r="I82" i="37" s="1"/>
  <c r="F74" i="37" a="1"/>
  <c r="F74" i="37" s="1"/>
  <c r="I74" i="37" s="1"/>
  <c r="F66" i="37" a="1"/>
  <c r="F66" i="37" s="1"/>
  <c r="I66" i="37" s="1"/>
  <c r="F58" i="37" a="1"/>
  <c r="F58" i="37" s="1"/>
  <c r="I58" i="37" s="1"/>
  <c r="F50" i="37" a="1"/>
  <c r="F50" i="37" s="1"/>
  <c r="I50" i="37" s="1"/>
  <c r="F97" i="37" a="1"/>
  <c r="F97" i="37" s="1"/>
  <c r="I97" i="37" s="1"/>
  <c r="F89" i="37" a="1"/>
  <c r="F89" i="37" s="1"/>
  <c r="I89" i="37" s="1"/>
  <c r="F81" i="37" a="1"/>
  <c r="F81" i="37" s="1"/>
  <c r="I81" i="37" s="1"/>
  <c r="F73" i="37" a="1"/>
  <c r="F73" i="37" s="1"/>
  <c r="I73" i="37" s="1"/>
  <c r="F65" i="37" a="1"/>
  <c r="F65" i="37" s="1"/>
  <c r="I65" i="37" s="1"/>
  <c r="F57" i="37" a="1"/>
  <c r="F57" i="37" s="1"/>
  <c r="I57" i="37" s="1"/>
  <c r="F49" i="37" a="1"/>
  <c r="F49" i="37" s="1"/>
  <c r="I49" i="37" s="1"/>
  <c r="F9" i="37" a="1"/>
  <c r="F9" i="37" s="1"/>
  <c r="I9" i="37" s="1"/>
  <c r="F10" i="37" a="1"/>
  <c r="F10" i="37" s="1"/>
  <c r="I10" i="37" s="1"/>
  <c r="I8" i="37"/>
  <c r="G8" i="27"/>
  <c r="G82" i="37" l="1"/>
  <c r="H82" i="37"/>
  <c r="G83" i="37"/>
  <c r="H83" i="37"/>
  <c r="G84" i="37"/>
  <c r="H84" i="37"/>
  <c r="H93" i="37"/>
  <c r="G93" i="37"/>
  <c r="H47" i="37"/>
  <c r="G47" i="37"/>
  <c r="G40" i="37"/>
  <c r="H40" i="37"/>
  <c r="G48" i="37"/>
  <c r="H48" i="37"/>
  <c r="G46" i="37"/>
  <c r="H46" i="37"/>
  <c r="H55" i="37"/>
  <c r="G55" i="37"/>
  <c r="H89" i="37"/>
  <c r="G89" i="37"/>
  <c r="G98" i="37"/>
  <c r="H98" i="37"/>
  <c r="H99" i="37"/>
  <c r="G99" i="37"/>
  <c r="H45" i="37"/>
  <c r="G45" i="37"/>
  <c r="H54" i="37"/>
  <c r="G54" i="37"/>
  <c r="H63" i="37"/>
  <c r="G63" i="37"/>
  <c r="G56" i="37"/>
  <c r="H56" i="37"/>
  <c r="H91" i="37"/>
  <c r="G91" i="37"/>
  <c r="H97" i="37"/>
  <c r="G97" i="37"/>
  <c r="H11" i="37"/>
  <c r="G11" i="37"/>
  <c r="G44" i="37"/>
  <c r="H44" i="37"/>
  <c r="G53" i="37"/>
  <c r="H53" i="37"/>
  <c r="H62" i="37"/>
  <c r="G62" i="37"/>
  <c r="G71" i="37"/>
  <c r="H71" i="37"/>
  <c r="G64" i="37"/>
  <c r="H64" i="37"/>
  <c r="G90" i="37"/>
  <c r="H90" i="37"/>
  <c r="G50" i="37"/>
  <c r="H50" i="37"/>
  <c r="G51" i="37"/>
  <c r="H51" i="37"/>
  <c r="H52" i="37"/>
  <c r="G52" i="37"/>
  <c r="H61" i="37"/>
  <c r="G61" i="37"/>
  <c r="H70" i="37"/>
  <c r="G70" i="37"/>
  <c r="G79" i="37"/>
  <c r="H79" i="37"/>
  <c r="G72" i="37"/>
  <c r="H72" i="37"/>
  <c r="H92" i="37"/>
  <c r="G92" i="37"/>
  <c r="G49" i="37"/>
  <c r="H49" i="37"/>
  <c r="H58" i="37"/>
  <c r="G58" i="37"/>
  <c r="H59" i="37"/>
  <c r="G59" i="37"/>
  <c r="H60" i="37"/>
  <c r="G60" i="37"/>
  <c r="G69" i="37"/>
  <c r="H69" i="37"/>
  <c r="H78" i="37"/>
  <c r="G78" i="37"/>
  <c r="G87" i="37"/>
  <c r="H87" i="37"/>
  <c r="G80" i="37"/>
  <c r="H80" i="37"/>
  <c r="H81" i="37"/>
  <c r="G81" i="37"/>
  <c r="H9" i="37"/>
  <c r="G9" i="37"/>
  <c r="H57" i="37"/>
  <c r="G57" i="37"/>
  <c r="H66" i="37"/>
  <c r="G66" i="37"/>
  <c r="G67" i="37"/>
  <c r="H67" i="37"/>
  <c r="G68" i="37"/>
  <c r="H68" i="37"/>
  <c r="H77" i="37"/>
  <c r="G77" i="37"/>
  <c r="G86" i="37"/>
  <c r="H86" i="37"/>
  <c r="H95" i="37"/>
  <c r="G95" i="37"/>
  <c r="G88" i="37"/>
  <c r="H88" i="37"/>
  <c r="G73" i="37"/>
  <c r="H73" i="37"/>
  <c r="H10" i="37"/>
  <c r="G10" i="37"/>
  <c r="G65" i="37"/>
  <c r="H65" i="37"/>
  <c r="G74" i="37"/>
  <c r="H74" i="37"/>
  <c r="G75" i="37"/>
  <c r="H75" i="37"/>
  <c r="H76" i="37"/>
  <c r="G76" i="37"/>
  <c r="H85" i="37"/>
  <c r="G85" i="37"/>
  <c r="H94" i="37"/>
  <c r="G94" i="37"/>
  <c r="H96" i="37"/>
  <c r="G96" i="37"/>
  <c r="H8" i="37"/>
  <c r="G8" i="37"/>
  <c r="H5" i="37" l="1"/>
  <c r="G5" i="37"/>
  <c r="I5" i="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Clements</author>
  </authors>
  <commentList>
    <comment ref="D7" authorId="0" shapeId="0" xr:uid="{606DC14C-C353-4392-8EBD-1EB0ABBDF121}">
      <text>
        <r>
          <rPr>
            <b/>
            <sz val="9"/>
            <color indexed="81"/>
            <rFont val="Tahoma"/>
            <family val="2"/>
          </rPr>
          <t>Dynamic Lookup Formulas:</t>
        </r>
        <r>
          <rPr>
            <sz val="9"/>
            <color indexed="81"/>
            <rFont val="Tahoma"/>
            <family val="2"/>
          </rPr>
          <t xml:space="preserve">
The PL and XTB columns contain lookup formulas which will automatically spill their results alongside the SCOTT.CHART function (by using the dynamic array hashtag # feature).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<sst xmlns="http://schemas.openxmlformats.org/spreadsheetml/2006/main" count="109" uniqueCount="100">
  <si>
    <t>Trial Balance</t>
  </si>
  <si>
    <t>Credit</t>
  </si>
  <si>
    <t>Debit</t>
  </si>
  <si>
    <t>BANK</t>
  </si>
  <si>
    <t>CURRENT</t>
  </si>
  <si>
    <t>CURRLIAB</t>
  </si>
  <si>
    <t>DEPRECIATN</t>
  </si>
  <si>
    <t>EQUITY</t>
  </si>
  <si>
    <t>EXPENSE</t>
  </si>
  <si>
    <t>FIXED</t>
  </si>
  <si>
    <t>INVENTORY</t>
  </si>
  <si>
    <t>NONCURRENT</t>
  </si>
  <si>
    <t>OVERHEADS</t>
  </si>
  <si>
    <t>REVENUE</t>
  </si>
  <si>
    <t>TERMLIAB</t>
  </si>
  <si>
    <t>This Trial Balance Template uses Scott's excel Add-In for Xero for reporting purposes</t>
  </si>
  <si>
    <t>Scott's Org ID</t>
  </si>
  <si>
    <t>DIRECTCOSTS</t>
  </si>
  <si>
    <t>OTHERINCOME</t>
  </si>
  <si>
    <t xml:space="preserve">This report is dynamic and should work for any Chart of Accounts. </t>
  </si>
  <si>
    <t>Information and Data Input Sheet - Trial Balance Using Scott's Add-in functions</t>
  </si>
  <si>
    <t>&lt;Insert your Company Name here&gt;</t>
  </si>
  <si>
    <t>***Important Instructions***</t>
  </si>
  <si>
    <t>This template works for Xero only</t>
  </si>
  <si>
    <t>First time users: If your Organization status under the Organization tab is showing "preparing", please wait until the on-time data load completes.</t>
  </si>
  <si>
    <t>***Important Notes***</t>
  </si>
  <si>
    <t>As you extend the functionality of the workbook, you may want to consider switching Excel to manual recalculation while you build out your model.</t>
  </si>
  <si>
    <t>Type</t>
  </si>
  <si>
    <t>ClassID</t>
  </si>
  <si>
    <t>PREPAYMENT</t>
  </si>
  <si>
    <t>LIABILITY</t>
  </si>
  <si>
    <t>SALES</t>
  </si>
  <si>
    <t>Code</t>
  </si>
  <si>
    <t>Name</t>
  </si>
  <si>
    <t>XTB</t>
  </si>
  <si>
    <t>Balance</t>
  </si>
  <si>
    <t>Report Totals:</t>
  </si>
  <si>
    <t>Fiscal Year End 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</si>
  <si>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</si>
  <si>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</si>
  <si>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</si>
  <si>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</si>
  <si>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</si>
  <si>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</si>
  <si>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</si>
  <si>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</si>
  <si>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</si>
  <si>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</si>
  <si>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</si>
  <si>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</si>
  <si>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</t>
  </si>
  <si>
    <t>Base Data Entry:</t>
  </si>
  <si>
    <t>Months</t>
  </si>
  <si>
    <t>Enter or paste your Scott's Org ID into cell D5 above.  The Org ID is found in the add-in Organizations tab.</t>
  </si>
  <si>
    <t>1)</t>
  </si>
  <si>
    <t>2)</t>
  </si>
  <si>
    <t>3)</t>
  </si>
  <si>
    <t>4)</t>
  </si>
  <si>
    <t>5)</t>
  </si>
  <si>
    <t>6)</t>
  </si>
  <si>
    <t>Current Financial Year</t>
  </si>
  <si>
    <t>Scott's CHART function is used to populate the report with account Codes, Names etc. for every GL Account set up in the organisation.</t>
  </si>
  <si>
    <t>The Totals for the Trial Balance are at the top of the Report to enable different numbers of accounts.</t>
  </si>
  <si>
    <t>"Normal" balances for accounts are represented by a +positive sign.  Abnormal balances are represented by a -negative.</t>
  </si>
  <si>
    <t>&gt;  For example: an Expense account with a -negative sign, would indicate a Credit balance (abnormal).</t>
  </si>
  <si>
    <t>The Information sheet is protected (without a password) to prevent accidental changes to the date formulas.</t>
  </si>
  <si>
    <t>&gt;  You can see this in cell A8 on the Trial Balance sheet.</t>
  </si>
  <si>
    <r>
      <t xml:space="preserve">&gt;  You can unprotect this sheet, if desired: on the Ribbon go to the </t>
    </r>
    <r>
      <rPr>
        <b/>
        <sz val="12"/>
        <color theme="1"/>
        <rFont val="Calibri"/>
        <family val="2"/>
        <scheme val="minor"/>
      </rPr>
      <t>Review Tab &gt; Protect Group &gt; Unprotect Sheet</t>
    </r>
  </si>
  <si>
    <t>Scott's GL function then matches the GL Account code back to Xero and populates based on the Report Date entered in cell D8 above.</t>
  </si>
  <si>
    <t>Report Date (as at)</t>
  </si>
  <si>
    <t>PL</t>
  </si>
  <si>
    <t>Description</t>
  </si>
  <si>
    <t>Bank account</t>
  </si>
  <si>
    <t>Current Asset account</t>
  </si>
  <si>
    <t>Fixed Asset account</t>
  </si>
  <si>
    <t>Inventory Asset account</t>
  </si>
  <si>
    <t>Non-current Asset account</t>
  </si>
  <si>
    <t>Prepayment account</t>
  </si>
  <si>
    <t>Current Liability account</t>
  </si>
  <si>
    <t>Liability account</t>
  </si>
  <si>
    <t>PAYGLIABILITY</t>
  </si>
  <si>
    <t>PAYG Liability account</t>
  </si>
  <si>
    <t>SUPERANNUATIONLIABILITY</t>
  </si>
  <si>
    <t>Superannuation Liability account</t>
  </si>
  <si>
    <t>Non-current Liability account</t>
  </si>
  <si>
    <t>Equity account</t>
  </si>
  <si>
    <t>Other Income account</t>
  </si>
  <si>
    <t>Revenue account</t>
  </si>
  <si>
    <t>Sale account</t>
  </si>
  <si>
    <t>Depreciation account</t>
  </si>
  <si>
    <t>Direct Costs account</t>
  </si>
  <si>
    <t>Expense account</t>
  </si>
  <si>
    <t>Overhead account</t>
  </si>
  <si>
    <t>SUPERANNUATIONEXPENSE</t>
  </si>
  <si>
    <t>Superannuation Expense account</t>
  </si>
  <si>
    <t>WAGESEXPENSE</t>
  </si>
  <si>
    <t>Wages Expense account</t>
  </si>
  <si>
    <t>GL Amount</t>
  </si>
  <si>
    <t>Connect the workbook to your accounting system.  Go to the Welcome tab of the add-in to do this.</t>
  </si>
  <si>
    <t>In cell D6 above, select your company's year end month (the current financial year will be displayed on row 8).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</si>
</sst>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[$-1409]d\ mmmm\ yyyy;@"/>
  </numFmts>
  <fonts count="2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20"/>
      <name val="Cambria"/>
      <family val="1"/>
    </font>
    <font>
      <sz val="12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6"/>
      <color rgb="FF00B0F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rgb="FF50505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5" fillId="0" borderId="0"/>
    <xf numFmtId="0" fontId="19" fillId="3" borderId="13" applyNumberFormat="0" applyAlignment="0" applyProtection="0"/>
  </cellStyleXfs>
  <cellXfs count="47">
    <xf numFmtId="0" fontId="0" fillId="0" borderId="0" xfId="0"/>
    <xf numFmtId="0" fontId="0" fillId="0" borderId="0" xfId="0" applyAlignment="1">
      <alignment vertical="center"/>
    </xf>
    <xf numFmtId="4" fontId="0" fillId="0" borderId="0" xfId="1" applyNumberFormat="1" applyFont="1" applyAlignment="1"/>
    <xf numFmtId="0" fontId="9" fillId="0" borderId="9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4" fontId="9" fillId="0" borderId="0" xfId="1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2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9" fillId="0" borderId="0" xfId="0" applyFont="1" applyAlignment="1">
      <alignment vertical="center"/>
    </xf>
    <xf numFmtId="164" fontId="9" fillId="0" borderId="0" xfId="0" applyNumberFormat="1" applyFont="1" applyAlignment="1">
      <alignment vertical="center"/>
    </xf>
    <xf numFmtId="4" fontId="9" fillId="0" borderId="0" xfId="0" applyNumberFormat="1" applyFont="1" applyAlignment="1">
      <alignment vertical="center"/>
    </xf>
    <xf numFmtId="4" fontId="14" fillId="0" borderId="11" xfId="0" applyNumberFormat="1" applyFont="1" applyBorder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/>
    <xf numFmtId="4" fontId="0" fillId="0" borderId="0" xfId="1" applyNumberFormat="1" applyFont="1" applyBorder="1" applyAlignment="1"/>
    <xf numFmtId="4" fontId="0" fillId="0" borderId="0" xfId="1" applyNumberFormat="1" applyFont="1" applyFill="1" applyBorder="1" applyAlignment="1"/>
    <xf numFmtId="0" fontId="18" fillId="0" borderId="10" xfId="0" applyFont="1" applyBorder="1" applyAlignment="1" applyProtection="1">
      <alignment horizontal="center"/>
      <protection locked="0"/>
    </xf>
    <xf numFmtId="0" fontId="3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3" fillId="2" borderId="4" xfId="0" applyFont="1" applyFill="1" applyBorder="1"/>
    <xf numFmtId="0" fontId="1" fillId="2" borderId="0" xfId="0" applyFont="1" applyFill="1"/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4" xfId="0" applyFont="1" applyFill="1" applyBorder="1"/>
    <xf numFmtId="0" fontId="2" fillId="2" borderId="6" xfId="0" applyFont="1" applyFill="1" applyBorder="1"/>
    <xf numFmtId="14" fontId="1" fillId="2" borderId="7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14" fontId="1" fillId="2" borderId="7" xfId="0" applyNumberFormat="1" applyFont="1" applyFill="1" applyBorder="1" applyAlignment="1">
      <alignment horizontal="center" vertical="top" wrapText="1"/>
    </xf>
    <xf numFmtId="0" fontId="22" fillId="2" borderId="7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6" fillId="0" borderId="0" xfId="0" applyFont="1"/>
    <xf numFmtId="14" fontId="21" fillId="3" borderId="13" xfId="4" applyNumberFormat="1" applyFont="1" applyAlignment="1" applyProtection="1">
      <alignment horizontal="center"/>
      <protection locked="0"/>
    </xf>
    <xf numFmtId="0" fontId="1" fillId="0" borderId="0" xfId="0" applyFont="1"/>
    <xf numFmtId="0" fontId="1" fillId="0" borderId="0" xfId="0" applyFont="1" applyAlignment="1">
      <alignment horizontal="left" indent="1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indent="1"/>
    </xf>
    <xf numFmtId="0" fontId="1" fillId="0" borderId="0" xfId="0" applyFont="1" applyAlignment="1">
      <alignment horizontal="left"/>
    </xf>
    <xf numFmtId="0" fontId="20" fillId="0" borderId="0" xfId="0" applyFont="1"/>
    <xf numFmtId="4" fontId="13" fillId="0" borderId="0" xfId="0" applyNumberFormat="1" applyFont="1" applyAlignment="1">
      <alignment vertical="center"/>
    </xf>
  </cellXfs>
  <cellStyles count="5">
    <cellStyle name="Comma" xfId="1" builtinId="3"/>
    <cellStyle name="Input" xfId="4" builtinId="20"/>
    <cellStyle name="Normal" xfId="0" builtinId="0"/>
    <cellStyle name="Normal 2" xfId="2" xr:uid="{15C028B2-5D9C-4111-BB6D-C427433D9811}"/>
    <cellStyle name="Normal 3" xfId="3" xr:uid="{06C2C3FD-B433-4AA2-9CB4-EC37F9A2949E}"/>
  </cellStyles>
  <dxfs count="4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CCFFFF"/>
      <color rgb="FFCCFFCC"/>
      <color rgb="FFCCFF99"/>
      <color rgb="FFCCCCFF"/>
      <color rgb="FFC0C0C0"/>
      <color rgb="FFFF9999"/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store.office.com:443/destroute?osid=84e39b61-e006-4173-8a88-a4a1e5422dc4&amp;ai=WA200000095&amp;rs=en-001&amp;ta=HE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6383</xdr:colOff>
      <xdr:row>39</xdr:row>
      <xdr:rowOff>6350</xdr:rowOff>
    </xdr:to>
    <xdr:grpSp>
      <xdr:nvGrpSpPr>
        <xdr:cNvPr id="2" name="GroupName">
          <a:extLst>
            <a:ext uri="{FF2B5EF4-FFF2-40B4-BE49-F238E27FC236}">
              <a16:creationId xmlns:a16="http://schemas.microsoft.com/office/drawing/2014/main" id="{AE78BA04-CF16-4C74-98B9-8DACE646475B}"/>
            </a:ext>
          </a:extLst>
        </xdr:cNvPr>
        <xdr:cNvGrpSpPr/>
      </xdr:nvGrpSpPr>
      <xdr:grpSpPr>
        <a:xfrm>
          <a:off x="0" y="0"/>
          <a:ext cx="7931183" cy="7064375"/>
          <a:chOff x="0" y="0"/>
          <a:chExt cx="10547394" cy="7626350"/>
        </a:xfrm>
      </xdr:grpSpPr>
      <xdr:sp macro="" textlink="">
        <xdr:nvSpPr>
          <xdr:cNvPr id="14" name="Background">
            <a:extLst>
              <a:ext uri="{FF2B5EF4-FFF2-40B4-BE49-F238E27FC236}">
                <a16:creationId xmlns:a16="http://schemas.microsoft.com/office/drawing/2014/main" id="{073E1467-8F07-4DC8-BA59-4882BB15403C}"/>
              </a:ext>
            </a:extLst>
          </xdr:cNvPr>
          <xdr:cNvSpPr/>
        </xdr:nvSpPr>
        <xdr:spPr>
          <a:xfrm>
            <a:off x="0" y="0"/>
            <a:ext cx="10534691" cy="7626350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IE" sz="1100"/>
          </a:p>
        </xdr:txBody>
      </xdr:sp>
      <xdr:sp macro="" textlink="">
        <xdr:nvSpPr>
          <xdr:cNvPr id="32" name="OtherAppsContent">
            <a:extLst>
              <a:ext uri="{FF2B5EF4-FFF2-40B4-BE49-F238E27FC236}">
                <a16:creationId xmlns:a16="http://schemas.microsoft.com/office/drawing/2014/main" id="{74690AC1-7226-4506-BCA3-549869736BDC}"/>
              </a:ext>
            </a:extLst>
          </xdr:cNvPr>
          <xdr:cNvSpPr txBox="1"/>
        </xdr:nvSpPr>
        <xdr:spPr>
          <a:xfrm>
            <a:off x="912447" y="6763789"/>
            <a:ext cx="9634947" cy="2940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rtlCol="0" anchor="ctr" anchorCtr="0">
            <a:sp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l" defTabSz="914400" rtl="0" eaLnBrk="1" latinLnBrk="0" hangingPunct="1"/>
            <a:endParaRPr/>
          </a:p>
        </xdr:txBody>
      </xdr:sp>
      <xdr:sp macro="" textlink="">
        <xdr:nvSpPr>
          <xdr:cNvPr id="33" name="OtherAppsHeader">
            <a:extLst>
              <a:ext uri="{FF2B5EF4-FFF2-40B4-BE49-F238E27FC236}">
                <a16:creationId xmlns:a16="http://schemas.microsoft.com/office/drawing/2014/main" id="{0D640A13-CBB2-46AE-9AD4-42CBFEBF0D26}"/>
              </a:ext>
            </a:extLst>
          </xdr:cNvPr>
          <xdr:cNvSpPr txBox="1"/>
        </xdr:nvSpPr>
        <xdr:spPr>
          <a:xfrm>
            <a:off x="912446" y="6407228"/>
            <a:ext cx="9634946" cy="33996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rtlCol="0" anchor="ctr" anchorCtr="0">
            <a:normAutofit lnSpcReduction="10000"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l" defTabSz="914400" rtl="0" eaLnBrk="1" latinLnBrk="0" hangingPunct="1"/>
            <a:endParaRPr/>
          </a:p>
        </xdr:txBody>
      </xdr:sp>
      <xdr:sp macro="" textlink="">
        <xdr:nvSpPr>
          <xdr:cNvPr id="36" name="InstallationHelpContent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5189EA5-1324-42DD-8EBE-616EF92E1C5B}"/>
              </a:ext>
            </a:extLst>
          </xdr:cNvPr>
          <xdr:cNvSpPr txBox="1"/>
        </xdr:nvSpPr>
        <xdr:spPr>
          <a:xfrm>
            <a:off x="912446" y="5563559"/>
            <a:ext cx="9622246" cy="50114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rtlCol="0" anchor="ctr" anchorCtr="0">
            <a:sp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200" b="0" i="0">
                <a:latin typeface="Segoe UI" panose="020B0502040204020203" pitchFamily="34" charset="0"/>
                <a:cs typeface="Segoe UI" panose="020B0502040204020203" pitchFamily="34" charset="0"/>
              </a:rPr>
              <a:t>Return to your internet browser or copy this link into your browser:</a:t>
            </a:r>
          </a:p>
          <a:p>
            <a:pPr marL="0" indent="0" algn="l" defTabSz="914400" rtl="0" eaLnBrk="1" latinLnBrk="0" hangingPunct="1"/>
            <a:r>
              <a:rPr lang="en-US" sz="1200" b="0" i="0" u="sng" kern="1200">
                <a:solidFill>
                  <a:srgbClr val="0563C1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rPr>
              <a:t>https://store.office.com/destroute?osid=84e39b61-e006-4173-8a88-a4a1e5422dc4&amp;ai=WA200000095&amp;rs=en-001&amp;ta=HE</a:t>
            </a:r>
          </a:p>
        </xdr:txBody>
      </xdr:sp>
      <xdr:sp macro="" textlink="">
        <xdr:nvSpPr>
          <xdr:cNvPr id="37" name="InstallationHelpHeader">
            <a:extLst>
              <a:ext uri="{FF2B5EF4-FFF2-40B4-BE49-F238E27FC236}">
                <a16:creationId xmlns:a16="http://schemas.microsoft.com/office/drawing/2014/main" id="{0AD63894-8D6E-4682-872C-5B2148E5455D}"/>
              </a:ext>
            </a:extLst>
          </xdr:cNvPr>
          <xdr:cNvSpPr txBox="1"/>
        </xdr:nvSpPr>
        <xdr:spPr>
          <a:xfrm>
            <a:off x="912446" y="5219725"/>
            <a:ext cx="9622245" cy="34383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rtlCol="0" anchor="ctr" anchorCtr="0">
            <a:normAutofit lnSpcReduction="10000"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800" b="0" i="0">
                <a:latin typeface="Segoe UI Light" panose="020B0502040204020203" pitchFamily="34" charset="0"/>
                <a:cs typeface="Segoe UI Light" panose="020B0502040204020203" pitchFamily="34" charset="0"/>
              </a:rPr>
              <a:t>Need more help?</a:t>
            </a:r>
          </a:p>
        </xdr:txBody>
      </xdr:sp>
      <xdr:pic>
        <xdr:nvPicPr>
          <xdr:cNvPr id="16" name="LaunchHelpImage" descr="Office ribbon open on the Home tab.">
            <a:extLst>
              <a:ext uri="{FF2B5EF4-FFF2-40B4-BE49-F238E27FC236}">
                <a16:creationId xmlns:a16="http://schemas.microsoft.com/office/drawing/2014/main" id="{0F8E4033-DE75-404D-B028-28D0EEF181FE}"/>
              </a:ext>
            </a:extLst>
          </xdr:cNvPr>
          <xdr:cNvPicPr>
            <a:picLocks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912446" y="2782779"/>
            <a:ext cx="5929327" cy="2086762"/>
          </a:xfrm>
          <a:prstGeom prst="rect">
            <a:avLst/>
          </a:prstGeom>
          <a:ln>
            <a:noFill/>
          </a:ln>
        </xdr:spPr>
      </xdr:pic>
      <xdr:sp macro="" textlink="">
        <xdr:nvSpPr>
          <xdr:cNvPr id="15" name="GroupName">
            <a:extLst>
              <a:ext uri="{FF2B5EF4-FFF2-40B4-BE49-F238E27FC236}">
                <a16:creationId xmlns:a16="http://schemas.microsoft.com/office/drawing/2014/main" id="{A6817EF0-1454-46EA-8D01-85B74F1678B5}"/>
              </a:ext>
            </a:extLst>
          </xdr:cNvPr>
          <xdr:cNvSpPr txBox="1"/>
        </xdr:nvSpPr>
        <xdr:spPr>
          <a:xfrm>
            <a:off x="5388720" y="4173572"/>
            <a:ext cx="908001" cy="309809"/>
          </a:xfrm>
          <a:prstGeom prst="rect">
            <a:avLst/>
          </a:prstGeom>
          <a:noFill/>
        </xdr:spPr>
        <xdr:txBody>
          <a:bodyPr wrap="square" lIns="0" tIns="0" rIns="0" bIns="0" rtlCol="0" anchor="ctr" anchorCtr="0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lnSpc>
                <a:spcPct val="106000"/>
              </a:lnSpc>
              <a:spcAft>
                <a:spcPts val="0"/>
              </a:spcAft>
            </a:pPr>
            <a:r>
              <a:rPr lang="en-GB" sz="800" kern="1200">
                <a:solidFill>
                  <a:srgbClr val="404040"/>
                </a:solidFill>
                <a:effectLst/>
                <a:latin typeface="Segoe UI" panose="020B0502040204020203" pitchFamily="34" charset="0"/>
                <a:ea typeface="Times New Roman" panose="02020603050405020304" pitchFamily="18" charset="0"/>
                <a:cs typeface="Segoe UI" panose="020B0502040204020203" pitchFamily="34" charset="0"/>
              </a:rPr>
              <a:t>Scott's</a:t>
            </a:r>
            <a:endParaRPr lang="en-IE" sz="1200">
              <a:effectLst/>
              <a:latin typeface="Segoe UI" panose="020B0502040204020203" pitchFamily="34" charset="0"/>
              <a:ea typeface="Times New Roman" panose="02020603050405020304" pitchFamily="18" charset="0"/>
              <a:cs typeface="Segoe UI" panose="020B0502040204020203" pitchFamily="34" charset="0"/>
            </a:endParaRPr>
          </a:p>
        </xdr:txBody>
      </xdr:sp>
      <xdr:pic>
        <xdr:nvPicPr>
          <xdr:cNvPr id="39" name="CommandButton" descr="Command button for Scott's Add-ins for Xero.">
            <a:extLst>
              <a:ext uri="{FF2B5EF4-FFF2-40B4-BE49-F238E27FC236}">
                <a16:creationId xmlns:a16="http://schemas.microsoft.com/office/drawing/2014/main" id="{14ACEC7E-44DC-4800-844B-855892650726}"/>
              </a:ext>
            </a:extLst>
          </xdr:cNvPr>
          <xdr:cNvPicPr/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598021" y="3345116"/>
            <a:ext cx="471922" cy="475916"/>
          </a:xfrm>
          <a:prstGeom prst="rect">
            <a:avLst/>
          </a:prstGeom>
          <a:noFill/>
        </xdr:spPr>
      </xdr:pic>
      <xdr:sp macro="" textlink="">
        <xdr:nvSpPr>
          <xdr:cNvPr id="40" name="TabName">
            <a:extLst>
              <a:ext uri="{FF2B5EF4-FFF2-40B4-BE49-F238E27FC236}">
                <a16:creationId xmlns:a16="http://schemas.microsoft.com/office/drawing/2014/main" id="{714FFE5A-10D6-4C37-9966-6D547D6ED4EC}"/>
              </a:ext>
            </a:extLst>
          </xdr:cNvPr>
          <xdr:cNvSpPr txBox="1"/>
        </xdr:nvSpPr>
        <xdr:spPr>
          <a:xfrm>
            <a:off x="1661792" y="3064905"/>
            <a:ext cx="1129178" cy="315771"/>
          </a:xfrm>
          <a:prstGeom prst="rect">
            <a:avLst/>
          </a:prstGeom>
          <a:noFill/>
        </xdr:spPr>
        <xdr:txBody>
          <a:bodyPr wrap="square" lIns="0" tIns="0" rIns="0" bIns="0" rtlCol="0" anchor="ctr" anchorCtr="0">
            <a:noAutofit/>
          </a:bodyPr>
          <a:lstStyle/>
          <a:p>
            <a:pPr algn="ctr">
              <a:lnSpc>
                <a:spcPct val="105000"/>
              </a:lnSpc>
              <a:spcAft>
                <a:spcPts val="0"/>
              </a:spcAft>
            </a:pPr>
            <a:r>
              <a:rPr lang="en-GB" sz="1000" kern="1200">
                <a:solidFill>
                  <a:srgbClr val="217346"/>
                </a:solidFill>
                <a:effectLst/>
                <a:latin typeface="Segoe UI Semibold" panose="020B0702040204020203" pitchFamily="34" charset="0"/>
                <a:ea typeface="Times New Roman" panose="02020603050405020304" pitchFamily="18" charset="0"/>
              </a:rPr>
              <a:t>Home</a:t>
            </a:r>
            <a:endParaRPr lang="en-IE" sz="1200">
              <a:solidFill>
                <a:srgbClr val="217346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  <xdr:sp macro="" textlink="">
        <xdr:nvSpPr>
          <xdr:cNvPr id="41" name="LaunchHelpContent2">
            <a:extLst>
              <a:ext uri="{FF2B5EF4-FFF2-40B4-BE49-F238E27FC236}">
                <a16:creationId xmlns:a16="http://schemas.microsoft.com/office/drawing/2014/main" id="{94BC9635-A68F-454A-A7D9-2BCB8CFDF1BC}"/>
              </a:ext>
            </a:extLst>
          </xdr:cNvPr>
          <xdr:cNvSpPr txBox="1"/>
        </xdr:nvSpPr>
        <xdr:spPr>
          <a:xfrm>
            <a:off x="912447" y="2490830"/>
            <a:ext cx="9628580" cy="3311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none" lIns="0" rtlCol="0" anchor="ctr" anchorCtr="0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200" b="0" i="0" baseline="0">
                <a:latin typeface="Segoe UI Semibold" panose="020B0702040204020203" pitchFamily="34" charset="0"/>
                <a:cs typeface="Segoe UI Semibold" panose="020B0702040204020203" pitchFamily="34" charset="0"/>
              </a:rPr>
              <a:t>On the Home tab</a:t>
            </a:r>
            <a:endParaRPr lang="en-US" sz="1200" b="0" i="0">
              <a:latin typeface="Segoe UI Semibold" panose="020B0702040204020203" pitchFamily="34" charset="0"/>
              <a:cs typeface="Segoe UI Semibold" panose="020B0702040204020203" pitchFamily="34" charset="0"/>
            </a:endParaRPr>
          </a:p>
        </xdr:txBody>
      </xdr:sp>
      <xdr:sp macro="" textlink="">
        <xdr:nvSpPr>
          <xdr:cNvPr id="42" name="LaunchHelpContent1">
            <a:extLst>
              <a:ext uri="{FF2B5EF4-FFF2-40B4-BE49-F238E27FC236}">
                <a16:creationId xmlns:a16="http://schemas.microsoft.com/office/drawing/2014/main" id="{95562660-9FFC-4C01-8DC7-4EDE3014CA51}"/>
              </a:ext>
            </a:extLst>
          </xdr:cNvPr>
          <xdr:cNvSpPr txBox="1"/>
        </xdr:nvSpPr>
        <xdr:spPr>
          <a:xfrm>
            <a:off x="912447" y="2118089"/>
            <a:ext cx="9628580" cy="33112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none" lIns="0" rtlCol="0" anchor="ctr" anchorCtr="0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1200" b="0" i="0">
                <a:latin typeface="Segoe UI" panose="020B0502040204020203" pitchFamily="34" charset="0"/>
                <a:cs typeface="Segoe UI" panose="020B0502040204020203" pitchFamily="34" charset="0"/>
              </a:rPr>
              <a:t>After you install the add-in, you can launch it by choosing the add-in button on the Home tab</a:t>
            </a:r>
            <a:endParaRPr lang="en-US" sz="1200" b="1" i="0"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3" name="LaunchHelpHeader">
            <a:extLst>
              <a:ext uri="{FF2B5EF4-FFF2-40B4-BE49-F238E27FC236}">
                <a16:creationId xmlns:a16="http://schemas.microsoft.com/office/drawing/2014/main" id="{95EC41EE-7B76-421B-906D-8355B601BBE9}"/>
              </a:ext>
            </a:extLst>
          </xdr:cNvPr>
          <xdr:cNvSpPr txBox="1"/>
        </xdr:nvSpPr>
        <xdr:spPr>
          <a:xfrm>
            <a:off x="912447" y="1569427"/>
            <a:ext cx="9628580" cy="493377"/>
          </a:xfrm>
          <a:prstGeom prst="rect">
            <a:avLst/>
          </a:prstGeom>
        </xdr:spPr>
        <xdr:txBody>
          <a:bodyPr wrap="none" lIns="0" rtlCol="0" anchor="ctr" anchorCtr="0"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sz="2400">
                <a:latin typeface="Segoe UI Light" panose="020B0502040204020203" pitchFamily="34" charset="0"/>
                <a:cs typeface="Segoe UI Light" panose="020B0502040204020203" pitchFamily="34" charset="0"/>
              </a:rPr>
              <a:t>Launch the add-in</a:t>
            </a:r>
          </a:p>
        </xdr:txBody>
      </xdr:sp>
      <xdr:sp macro="" textlink="">
        <xdr:nvSpPr>
          <xdr:cNvPr id="34" name="Add-in_Banner">
            <a:extLst>
              <a:ext uri="{FF2B5EF4-FFF2-40B4-BE49-F238E27FC236}">
                <a16:creationId xmlns:a16="http://schemas.microsoft.com/office/drawing/2014/main" id="{BE51DB72-110A-4850-92E2-9D8009DF0808}"/>
              </a:ext>
            </a:extLst>
          </xdr:cNvPr>
          <xdr:cNvSpPr txBox="1"/>
        </xdr:nvSpPr>
        <xdr:spPr>
          <a:xfrm>
            <a:off x="0" y="492369"/>
            <a:ext cx="10541026" cy="671879"/>
          </a:xfrm>
          <a:prstGeom prst="rect">
            <a:avLst/>
          </a:prstGeom>
          <a:solidFill>
            <a:srgbClr val="494748">
              <a:alpha val="4706"/>
            </a:srgb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Overflow="overflow" horzOverflow="overflow" vert="horz" wrap="square" lIns="1332000" tIns="180000" rIns="216000" bIns="180000" numCol="1" spcCol="0" rtlCol="0" fromWordArt="0" anchor="ctr" anchorCtr="0" forceAA="0" compatLnSpc="1">
            <a:prstTxWarp prst="textNoShape">
              <a:avLst/>
            </a:prstTxWarp>
            <a:spAutoFit/>
          </a:bodyPr>
          <a:lstStyle/>
          <a:p>
            <a:pPr>
              <a:spcAft>
                <a:spcPts val="0"/>
              </a:spcAft>
            </a:pPr>
            <a:r>
              <a:rPr lang="en-GB" sz="1800">
                <a:solidFill>
                  <a:srgbClr val="000000"/>
                </a:solidFill>
                <a:effectLst/>
                <a:latin typeface="Segoe UI Light" panose="020B0502040204020203" pitchFamily="34" charset="0"/>
                <a:ea typeface="Calibri" panose="020F0502020204030204" pitchFamily="34" charset="0"/>
                <a:cs typeface="Segoe UI Light" panose="020B0502040204020203" pitchFamily="34" charset="0"/>
              </a:rPr>
              <a:t>Scott's Add-ins for Xero</a:t>
            </a:r>
            <a:endParaRPr lang="en-IE" sz="1200">
              <a:effectLst/>
              <a:latin typeface="Segoe UI Light" panose="020B0502040204020203" pitchFamily="34" charset="0"/>
              <a:ea typeface="Calibri" panose="020F0502020204030204" pitchFamily="34" charset="0"/>
              <a:cs typeface="Segoe UI Light" panose="020B0502040204020203" pitchFamily="34" charset="0"/>
            </a:endParaRPr>
          </a:p>
        </xdr:txBody>
      </xdr:sp>
      <xdr:pic>
        <xdr:nvPicPr>
          <xdr:cNvPr id="35" name="Add-in_Icon" descr="Icon for Scott's Add-ins for Xero.">
            <a:extLst>
              <a:ext uri="{FF2B5EF4-FFF2-40B4-BE49-F238E27FC236}">
                <a16:creationId xmlns:a16="http://schemas.microsoft.com/office/drawing/2014/main" id="{676B5885-CE1D-41F5-B18C-0D99664E1A20}"/>
              </a:ext>
            </a:extLst>
          </xdr:cNvPr>
          <xdr:cNvPicPr/>
        </xdr:nvPicPr>
        <xdr:blipFill>
          <a:blip xmlns:r="http://schemas.openxmlformats.org/officeDocument/2006/relationships" r:embed="rId4"/>
          <a:stretch>
            <a:fillRect/>
          </a:stretch>
        </xdr:blipFill>
        <xdr:spPr bwMode="auto">
          <a:xfrm>
            <a:off x="912446" y="687754"/>
            <a:ext cx="291465" cy="289999"/>
          </a:xfrm>
          <a:prstGeom prst="rect">
            <a:avLst/>
          </a:prstGeom>
          <a:noFill/>
        </xdr:spPr>
      </xdr:pic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799485-5594-46AA-9AEB-BD5553FC0025}" name="tblTypes" displayName="tblTypes" ref="A1:E22" totalsRowShown="0">
  <autoFilter ref="A1:E22" xr:uid="{35799485-5594-46AA-9AEB-BD5553FC0025}"/>
  <tableColumns count="5">
    <tableColumn id="1" xr3:uid="{A2E9A478-3F6B-4452-A454-AF107CAF0F64}" name="Type"/>
    <tableColumn id="2" xr3:uid="{5206BD59-ACAF-4A9B-AE3D-335109C23F45}" name="Description"/>
    <tableColumn id="3" xr3:uid="{D78D5DAC-DDD3-477C-818F-6C1FB7907579}" name="ClassID"/>
    <tableColumn id="4" xr3:uid="{E4D8CBC3-3948-407E-B80C-67A37D214FEE}" name="PL" dataDxfId="3"/>
    <tableColumn id="5" xr3:uid="{6FDF0D94-6036-42BE-A814-F8B201334766}" name="XTB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5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9c1740b5-37d0-451a-9ccf-64e7e8414fac}">
  <we:reference id="WA200000095" version="1.1.1.0" store="en-001" storeType="OMEX"/>
  <we:alternateReferences/>
  <we:properties>
    <we:property name="Office.AutoShowTaskpaneWithDocument" value="true"/>
    <we:property name="scott.qorgList" value="&quot;[]&quot;"/>
    <we:property name="scott.user_id" value="&quot;f8f78092-f095-4793-9c1d-69930b4e4ec5&quot;"/>
    <we:property name="scott.xorgList" value="&quot;[]&quot;"/>
    <we:property name="scott.xuser_id" value="&quot;0b177b6e-cd3c-4614-a3b9-9a05da9fad5c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_xldudf_SCOTT_DESC</we:customFunctionIds>
        <we:customFunctionIds>_xldudf_SCOTT_GL</we:customFunctionIds>
        <we:customFunctionIds>_xldudf_SCOTT_NGL</we:customFunctionIds>
        <we:customFunctionIds>_xldudf_SCOTT_COMRANGE</we:customFunctionIds>
        <we:customFunctionIds>_xldudf_SCOTT_CHART</we:customFunctionIds>
        <we:customFunctionIds>_xldudf_SCOTT_LIST</we:customFunctionIds>
        <we:customFunctionIds>_xldudf_SCOTT_GLMULTI</we:customFunctionIds>
        <we:customFunctionIds>_xldudf_SCOTT_ACCTNAME</we:customFunctionIds>
        <we:customFunctionIds>_xldudf_SCOTT_SUMTRANSACTIONS</we:customFunctionIds>
        <we:customFunctionIds>_xldudf_SCOTT_RANGE</we:customFunctionIds>
        <we:customFunctionIds>_xldudf_SCOTT_TRACK</we:customFunctionIds>
        <we:customFunctionIds>_xldudf_SCOTT_TRACKR</we:customFunctionIds>
        <we:customFunctionIds>_xldudf_SCOTT_TRACKM</we:customFunctionIds>
        <we:customFunctionIds>_xldudf_SCOTT_XBUDGET</we:customFunctionIds>
        <we:customFunctionIds>_xldudf_SCOTT_XNI</we:customFunctionIds>
        <we:customFunctionIds>_xldudf_SCOTT_QCLASS</we:customFunctionIds>
        <we:customFunctionIds>_xldudf_SCOTT_QCLASSR</we:customFunctionIds>
        <we:customFunctionIds>_xldudf_SCOTT_QDEPT</we:customFunctionIds>
        <we:customFunctionIds>_xldudf_SCOTT_QDEPTR</we:customFunctionIds>
        <we:customFunctionIds>_xldudf_SCOTT_QCLASS_DEPT</we:customFunctionIds>
        <we:customFunctionIds>_xldudf_SCOTT_QCUSTOMER</we:customFunctionIds>
        <we:customFunctionIds>_xldudf_SCOTT_QBUDGET</we:customFunctionIds>
        <we:customFunctionIds>_xldudf_SCOTT_QBUDGETALL</we:customFunctionIds>
        <we:customFunctionIds>_xldudf_SCOTT_QVENDOR</we:customFunctionIds>
        <we:customFunctionIds>_xldudf_SCOTT_QALL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65EC3AFD-3904-4FFD-9A39-A5CDDD7E9A64}">
  <we:reference id="wa200000095" version="1.1.1.0" store="en-US" storeType="OMEX"/>
  <we:alternateReferences>
    <we:reference id="WA200000095" version="1.1.1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9E452-172E-C743-8C29-3B7C4C394195}">
  <sheetPr codeName="Sheet1"/>
  <dimension ref="A1"/>
  <sheetViews>
    <sheetView zoomScale="80" zoomScaleNormal="80" workbookViewId="0"/>
  </sheetViews>
  <sheetFormatPr defaultColWidth="8.88671875" defaultRowHeight="14.4" x14ac:dyDescent="0.3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093E0-7B1E-47CA-946D-98CA4296F14D}">
  <sheetPr codeName="Sheet2">
    <tabColor rgb="FFFF0000"/>
  </sheetPr>
  <dimension ref="A1:I26"/>
  <sheetViews>
    <sheetView showGridLines="0" tabSelected="1" topLeftCell="B1" zoomScale="110" zoomScaleNormal="110" workbookViewId="0">
      <selection activeCell="D6" sqref="D6"/>
    </sheetView>
  </sheetViews>
  <sheetFormatPr defaultColWidth="8.88671875" defaultRowHeight="14.4" x14ac:dyDescent="0.3"/>
  <cols>
    <col min="1" max="1" width="9.77734375" hidden="1" customWidth="1"/>
    <col min="2" max="2" width="3.77734375" customWidth="1"/>
    <col min="3" max="3" width="25.77734375" customWidth="1"/>
    <col min="4" max="4" width="13.77734375" customWidth="1"/>
    <col min="6" max="6" width="13.77734375" customWidth="1"/>
    <col min="8" max="9" width="8.88671875" customWidth="1"/>
  </cols>
  <sheetData>
    <row r="1" spans="1:9" ht="18" x14ac:dyDescent="0.35">
      <c r="A1" s="19" t="s">
        <v>52</v>
      </c>
      <c r="C1" s="38" t="s">
        <v>20</v>
      </c>
    </row>
    <row r="2" spans="1:9" ht="15.6" x14ac:dyDescent="0.3">
      <c r="A2" t="s">
        <v>38</v>
      </c>
      <c r="C2" s="40" t="s">
        <v>15</v>
      </c>
    </row>
    <row r="3" spans="1:9" ht="16.2" thickBot="1" x14ac:dyDescent="0.35">
      <c r="A3" t="s">
        <v>39</v>
      </c>
      <c r="C3" s="40" t="s">
        <v>23</v>
      </c>
    </row>
    <row r="4" spans="1:9" ht="15.6" x14ac:dyDescent="0.3">
      <c r="A4" t="s">
        <v>40</v>
      </c>
      <c r="C4" s="23" t="s">
        <v>51</v>
      </c>
      <c r="D4" s="24"/>
      <c r="E4" s="24"/>
      <c r="F4" s="24"/>
      <c r="G4" s="24"/>
      <c r="H4" s="24"/>
      <c r="I4" s="25"/>
    </row>
    <row r="5" spans="1:9" ht="15.6" x14ac:dyDescent="0.3">
      <c r="A5" t="s">
        <v>41</v>
      </c>
      <c r="C5" s="26" t="s">
        <v>16</v>
      </c>
      <c r="D5" s="22">
        <v>112413</v>
      </c>
      <c r="E5" s="27"/>
      <c r="F5" s="27"/>
      <c r="G5" s="27"/>
      <c r="H5" s="27"/>
      <c r="I5" s="28"/>
    </row>
    <row r="6" spans="1:9" ht="15.6" x14ac:dyDescent="0.3">
      <c r="A6" t="s">
        <v>42</v>
      </c>
      <c r="C6" s="26" t="s">
        <v>37</v>
      </c>
      <c r="D6" s="22" t="s">
        <v>49</v>
      </c>
      <c r="E6" s="29">
        <f>MATCH(D6,A2:A13,0)</f>
        <v>12</v>
      </c>
      <c r="F6" s="29">
        <f>F7+(E7&gt;E6)</f>
        <v>2023</v>
      </c>
      <c r="G6" s="27"/>
      <c r="H6" s="27"/>
      <c r="I6" s="28"/>
    </row>
    <row r="7" spans="1:9" ht="15.6" x14ac:dyDescent="0.3">
      <c r="A7" t="s">
        <v>43</v>
      </c>
      <c r="C7" s="30" t="s">
        <v>69</v>
      </c>
      <c r="D7" s="39">
        <v>45107</v>
      </c>
      <c r="E7" s="29">
        <f>MONTH(D7)</f>
        <v>6</v>
      </c>
      <c r="F7" s="29">
        <f>YEAR(D7)</f>
        <v>2023</v>
      </c>
      <c r="G7" s="27"/>
      <c r="H7" s="27"/>
      <c r="I7" s="28"/>
    </row>
    <row r="8" spans="1:9" ht="16.2" thickBot="1" x14ac:dyDescent="0.35">
      <c r="A8" t="s">
        <v>44</v>
      </c>
      <c r="C8" s="31" t="s">
        <v>60</v>
      </c>
      <c r="D8" s="32">
        <f>DATE(F6-1,E6+1,1)</f>
        <v>44927</v>
      </c>
      <c r="E8" s="33" t="s">
        <v>50</v>
      </c>
      <c r="F8" s="34">
        <f>DATE(F6,E6+1,0)</f>
        <v>45291</v>
      </c>
      <c r="G8" s="35" t="b">
        <f>AND(D7&gt;=D8,D7&lt;=F8)</f>
        <v>1</v>
      </c>
      <c r="H8" s="36"/>
      <c r="I8" s="37"/>
    </row>
    <row r="9" spans="1:9" ht="15.6" x14ac:dyDescent="0.3">
      <c r="A9" t="s">
        <v>45</v>
      </c>
      <c r="C9" s="40"/>
      <c r="F9" s="45"/>
    </row>
    <row r="10" spans="1:9" ht="18" x14ac:dyDescent="0.35">
      <c r="A10" t="s">
        <v>46</v>
      </c>
      <c r="C10" s="38" t="s">
        <v>22</v>
      </c>
      <c r="F10" s="45"/>
    </row>
    <row r="11" spans="1:9" ht="15.6" x14ac:dyDescent="0.3">
      <c r="A11" t="s">
        <v>47</v>
      </c>
      <c r="B11" s="40" t="s">
        <v>54</v>
      </c>
      <c r="C11" s="40" t="s">
        <v>98</v>
      </c>
      <c r="F11" s="45"/>
    </row>
    <row r="12" spans="1:9" ht="15.6" x14ac:dyDescent="0.3">
      <c r="A12" t="s">
        <v>48</v>
      </c>
      <c r="B12" s="40" t="s">
        <v>55</v>
      </c>
      <c r="C12" s="40" t="s">
        <v>24</v>
      </c>
      <c r="F12" s="45"/>
    </row>
    <row r="13" spans="1:9" ht="15.6" x14ac:dyDescent="0.3">
      <c r="A13" t="s">
        <v>49</v>
      </c>
      <c r="B13" s="40" t="s">
        <v>56</v>
      </c>
      <c r="C13" s="40" t="s">
        <v>53</v>
      </c>
      <c r="F13" s="45"/>
    </row>
    <row r="14" spans="1:9" ht="15.6" x14ac:dyDescent="0.3">
      <c r="B14" s="40" t="s">
        <v>57</v>
      </c>
      <c r="C14" s="40" t="s">
        <v>99</v>
      </c>
      <c r="F14" s="45"/>
    </row>
    <row r="15" spans="1:9" ht="15.6" x14ac:dyDescent="0.3">
      <c r="B15" s="40" t="s">
        <v>58</v>
      </c>
      <c r="C15" s="40" t="s">
        <v>26</v>
      </c>
      <c r="F15" s="45"/>
    </row>
    <row r="16" spans="1:9" ht="15.6" x14ac:dyDescent="0.3">
      <c r="C16" s="40"/>
      <c r="F16" s="45"/>
    </row>
    <row r="17" spans="2:6" ht="18" x14ac:dyDescent="0.35">
      <c r="C17" s="38" t="s">
        <v>25</v>
      </c>
      <c r="F17" s="45"/>
    </row>
    <row r="18" spans="2:6" ht="15.6" x14ac:dyDescent="0.3">
      <c r="B18" s="40" t="s">
        <v>54</v>
      </c>
      <c r="C18" s="40" t="s">
        <v>19</v>
      </c>
      <c r="F18" s="45"/>
    </row>
    <row r="19" spans="2:6" ht="15.6" x14ac:dyDescent="0.3">
      <c r="B19" s="40" t="s">
        <v>55</v>
      </c>
      <c r="C19" s="42" t="s">
        <v>61</v>
      </c>
    </row>
    <row r="20" spans="2:6" ht="15.6" x14ac:dyDescent="0.3">
      <c r="B20" s="40"/>
      <c r="C20" s="43" t="s">
        <v>66</v>
      </c>
    </row>
    <row r="21" spans="2:6" ht="15.6" x14ac:dyDescent="0.3">
      <c r="B21" s="40" t="s">
        <v>56</v>
      </c>
      <c r="C21" s="44" t="s">
        <v>68</v>
      </c>
    </row>
    <row r="22" spans="2:6" ht="15.6" x14ac:dyDescent="0.3">
      <c r="B22" s="40" t="s">
        <v>57</v>
      </c>
      <c r="C22" s="44" t="s">
        <v>62</v>
      </c>
    </row>
    <row r="23" spans="2:6" ht="15.6" x14ac:dyDescent="0.3">
      <c r="B23" s="40" t="s">
        <v>58</v>
      </c>
      <c r="C23" s="44" t="s">
        <v>63</v>
      </c>
    </row>
    <row r="24" spans="2:6" ht="15.6" x14ac:dyDescent="0.3">
      <c r="B24" s="40"/>
      <c r="C24" s="41" t="s">
        <v>64</v>
      </c>
    </row>
    <row r="25" spans="2:6" ht="15.6" x14ac:dyDescent="0.3">
      <c r="B25" s="40" t="s">
        <v>59</v>
      </c>
      <c r="C25" s="44" t="s">
        <v>65</v>
      </c>
    </row>
    <row r="26" spans="2:6" ht="15.6" x14ac:dyDescent="0.3">
      <c r="B26" s="40"/>
      <c r="C26" s="41" t="s">
        <v>67</v>
      </c>
    </row>
  </sheetData>
  <sheetProtection sheet="1" objects="1" scenarios="1"/>
  <phoneticPr fontId="24" type="noConversion"/>
  <conditionalFormatting sqref="G8">
    <cfRule type="expression" dxfId="1" priority="1">
      <formula>$G$8=FALSE</formula>
    </cfRule>
  </conditionalFormatting>
  <dataValidations count="2">
    <dataValidation type="list" showInputMessage="1" showErrorMessage="1" errorTitle="Invalid Entry" error="Please select an option from the pick-list provided." sqref="D6" xr:uid="{18455E15-1A32-40B8-9348-C57CAC0E87E0}">
      <formula1>$A$2:$A$13</formula1>
    </dataValidation>
    <dataValidation type="date" operator="greaterThanOrEqual" showInputMessage="1" showErrorMessage="1" errorTitle="Invalid Entry" error="Please enter dates in a recognizable date format (ie: mm/dd/yyyy or dd/mm/yyyy depending on your system settings)." promptTitle="Report Date:" prompt="Enter the desired period end date to update the trial balance." sqref="D7" xr:uid="{2A82091E-17E1-4F32-A0BC-FE200DE921DD}">
      <formula1>367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AD354-2268-43B6-8536-B8D9028C375A}">
  <sheetPr codeName="Sheet3">
    <tabColor rgb="FF92D050"/>
  </sheetPr>
  <dimension ref="A1:I200"/>
  <sheetViews>
    <sheetView zoomScale="110" zoomScaleNormal="110" workbookViewId="0">
      <selection activeCell="A4" sqref="A4"/>
    </sheetView>
  </sheetViews>
  <sheetFormatPr defaultColWidth="8.88671875" defaultRowHeight="14.4" x14ac:dyDescent="0.3"/>
  <cols>
    <col min="1" max="1" width="8.88671875" customWidth="1"/>
    <col min="2" max="2" width="28.77734375" customWidth="1"/>
    <col min="3" max="3" width="13.77734375" customWidth="1"/>
    <col min="4" max="5" width="8.77734375" customWidth="1"/>
    <col min="6" max="9" width="14.77734375" customWidth="1"/>
  </cols>
  <sheetData>
    <row r="1" spans="1:9" ht="24.6" x14ac:dyDescent="0.3">
      <c r="A1" s="7" t="s">
        <v>0</v>
      </c>
      <c r="B1" s="18"/>
      <c r="C1" s="18"/>
      <c r="D1" s="18"/>
      <c r="E1" s="18"/>
      <c r="F1" s="18"/>
      <c r="G1" s="18"/>
      <c r="H1" s="18"/>
      <c r="I1" s="18"/>
    </row>
    <row r="2" spans="1:9" ht="21" x14ac:dyDescent="0.3">
      <c r="A2" s="17" t="s">
        <v>21</v>
      </c>
      <c r="B2" s="9"/>
      <c r="C2" s="9"/>
      <c r="D2" s="9"/>
      <c r="E2" s="9"/>
      <c r="F2" s="9"/>
      <c r="G2" s="9"/>
      <c r="H2" s="9"/>
      <c r="I2" s="10"/>
    </row>
    <row r="3" spans="1:9" ht="15.6" x14ac:dyDescent="0.3">
      <c r="A3" s="8" t="str">
        <f>"As at: "&amp;TEXT(PeriodEnd,"mmmm d, yyyy")</f>
        <v>As at: June 30, 2023</v>
      </c>
      <c r="B3" s="11"/>
      <c r="C3" s="11"/>
      <c r="D3" s="11"/>
      <c r="E3" s="11"/>
      <c r="F3" s="11"/>
      <c r="G3" s="11"/>
      <c r="H3" s="11"/>
      <c r="I3" s="46"/>
    </row>
    <row r="4" spans="1:9" ht="15" thickBot="1" x14ac:dyDescent="0.35">
      <c r="A4" s="1"/>
      <c r="B4" s="12"/>
      <c r="C4" s="1"/>
      <c r="D4" s="1"/>
      <c r="E4" s="1"/>
      <c r="F4" s="1"/>
      <c r="G4" s="1"/>
      <c r="H4" s="1"/>
      <c r="I4" s="1"/>
    </row>
    <row r="5" spans="1:9" ht="15" thickBot="1" x14ac:dyDescent="0.35">
      <c r="A5" s="1"/>
      <c r="B5" s="13" t="s">
        <v>36</v>
      </c>
      <c r="C5" s="13"/>
      <c r="D5" s="13"/>
      <c r="E5" s="13"/>
      <c r="F5" s="14"/>
      <c r="G5" s="15">
        <f>_xlfn.AGGREGATE(9,2,G8:G1000)</f>
        <v>382207.59000000008</v>
      </c>
      <c r="H5" s="15">
        <f>_xlfn.AGGREGATE(9,2,H8:H1000)</f>
        <v>382207.59</v>
      </c>
      <c r="I5" s="16">
        <f>ROUND(G5-H5,2)</f>
        <v>0</v>
      </c>
    </row>
    <row r="7" spans="1:9" x14ac:dyDescent="0.3">
      <c r="A7" s="3" t="s">
        <v>32</v>
      </c>
      <c r="B7" s="3" t="s">
        <v>33</v>
      </c>
      <c r="C7" s="3" t="s">
        <v>27</v>
      </c>
      <c r="D7" s="4" t="s">
        <v>70</v>
      </c>
      <c r="E7" s="4" t="s">
        <v>34</v>
      </c>
      <c r="F7" s="4" t="s">
        <v>97</v>
      </c>
      <c r="G7" s="4" t="s">
        <v>2</v>
      </c>
      <c r="H7" s="4" t="s">
        <v>1</v>
      </c>
      <c r="I7" s="5" t="s">
        <v>35</v>
      </c>
    </row>
    <row r="8" spans="1:9" x14ac:dyDescent="0.3">
      <c r="A8" t="str" cm="1">
        <f t="array" ref="A8:C99">IFERROR(_xldudf_SCOTT_CHART(OrgId,TRUE),_xlfn.TEXTSPLIT("1000,Please,BANK;2000,Connect,LIABILITY;3000,Your,EQUITY;4000,Company,REVENUE;5000,Data,EXPENSE",",",";"))</f>
        <v>500</v>
      </c>
      <c r="B8" t="str">
        <v>Other Expenses</v>
      </c>
      <c r="C8" t="str">
        <v>EXPENSE</v>
      </c>
      <c r="D8" t="b" cm="1">
        <f t="array" ref="D8:D99">_xlfn.XLOOKUP(INDEX(_xlfn.ANCHORARRAY(A8),0,3),tblTypes[Type],tblTypes[PL],FALSE)</f>
        <v>1</v>
      </c>
      <c r="E8" cm="1">
        <f t="array" ref="E8:E99">_xlfn.XLOOKUP(INDEX(_xlfn.ANCHORARRAY(A8),0,3),tblTypes[Type],tblTypes[XTB],0)</f>
        <v>1</v>
      </c>
      <c r="F8" s="6" cm="1">
        <f t="array" ref="F8">IFERROR(IF(D8,_xldudf_SCOTT_GL(OrgId,B8,YearStart,PeriodEnd),_xldudf_SCOTT_GL(OrgId,B8,0,PeriodEnd)),0)</f>
        <v>350</v>
      </c>
      <c r="G8" s="2">
        <f>IF(I8&gt;0,I8,0)</f>
        <v>350</v>
      </c>
      <c r="H8" s="2">
        <f>IF(I8&lt;0,-I8,0)</f>
        <v>0</v>
      </c>
      <c r="I8" s="2">
        <f>E8*F8</f>
        <v>350</v>
      </c>
    </row>
    <row r="9" spans="1:9" x14ac:dyDescent="0.3">
      <c r="A9" t="str">
        <v>810</v>
      </c>
      <c r="B9" t="str">
        <v>Bank Revaluations</v>
      </c>
      <c r="C9" t="str">
        <v>EXPENSE</v>
      </c>
      <c r="D9" t="b">
        <v>1</v>
      </c>
      <c r="E9">
        <v>1</v>
      </c>
      <c r="F9" s="6" cm="1">
        <f t="array" ref="F9">IFERROR(IF(D9,_xldudf_SCOTT_GL(OrgId,B9,YearStart,PeriodEnd),_xldudf_SCOTT_GL(OrgId,B9,0,PeriodEnd)),0)</f>
        <v>0</v>
      </c>
      <c r="G9" s="20">
        <f t="shared" ref="G9:G72" si="0">IF(I9&gt;0,I9,0)</f>
        <v>0</v>
      </c>
      <c r="H9" s="20">
        <f t="shared" ref="H9:H72" si="1">IF(I9&lt;0,-I9,0)</f>
        <v>0</v>
      </c>
      <c r="I9" s="20">
        <f t="shared" ref="I9:I72" si="2">E9*F9</f>
        <v>0</v>
      </c>
    </row>
    <row r="10" spans="1:9" x14ac:dyDescent="0.3">
      <c r="A10" t="str">
        <v>815</v>
      </c>
      <c r="B10" t="str">
        <v>Unrealized Currency Gains</v>
      </c>
      <c r="C10" t="str">
        <v>EXPENSE</v>
      </c>
      <c r="D10" t="b">
        <v>1</v>
      </c>
      <c r="E10">
        <v>1</v>
      </c>
      <c r="F10" s="6" cm="1">
        <f t="array" ref="F10">IFERROR(IF(D10,_xldudf_SCOTT_GL(OrgId,B10,YearStart,PeriodEnd),_xldudf_SCOTT_GL(OrgId,B10,0,PeriodEnd)),0)</f>
        <v>0</v>
      </c>
      <c r="G10" s="20">
        <f t="shared" si="0"/>
        <v>0</v>
      </c>
      <c r="H10" s="20">
        <f t="shared" si="1"/>
        <v>0</v>
      </c>
      <c r="I10" s="20">
        <f t="shared" si="2"/>
        <v>0</v>
      </c>
    </row>
    <row r="11" spans="1:9" x14ac:dyDescent="0.3">
      <c r="A11" t="str">
        <v>820</v>
      </c>
      <c r="B11" t="str">
        <v>Realized Currency Gains</v>
      </c>
      <c r="C11" t="str">
        <v>EXPENSE</v>
      </c>
      <c r="D11" t="b">
        <v>1</v>
      </c>
      <c r="E11">
        <v>1</v>
      </c>
      <c r="F11" s="6" cm="1">
        <f t="array" ref="F11">IFERROR(IF(D11,_xldudf_SCOTT_GL(OrgId,B11,YearStart,PeriodEnd),_xldudf_SCOTT_GL(OrgId,B11,0,PeriodEnd)),0)</f>
        <v>0</v>
      </c>
      <c r="G11" s="20">
        <f t="shared" si="0"/>
        <v>0</v>
      </c>
      <c r="H11" s="20">
        <f t="shared" si="1"/>
        <v>0</v>
      </c>
      <c r="I11" s="20">
        <f t="shared" si="2"/>
        <v>0</v>
      </c>
    </row>
    <row r="12" spans="1:9" x14ac:dyDescent="0.3">
      <c r="A12" t="str">
        <v>1000</v>
      </c>
      <c r="B12" t="str">
        <v>Fifth Third Bank - Checking</v>
      </c>
      <c r="C12" t="str">
        <v>BANK</v>
      </c>
      <c r="D12" t="b">
        <v>0</v>
      </c>
      <c r="E12">
        <v>1</v>
      </c>
      <c r="F12" s="6" cm="1">
        <f t="array" ref="F12">IFERROR(IF(D12,_xldudf_SCOTT_GL(OrgId,B12,YearStart,PeriodEnd),_xldudf_SCOTT_GL(OrgId,B12,0,PeriodEnd)),0)</f>
        <v>47674.96</v>
      </c>
      <c r="G12" s="20">
        <f t="shared" si="0"/>
        <v>47674.96</v>
      </c>
      <c r="H12" s="20">
        <f t="shared" si="1"/>
        <v>0</v>
      </c>
      <c r="I12" s="20">
        <f t="shared" si="2"/>
        <v>47674.96</v>
      </c>
    </row>
    <row r="13" spans="1:9" x14ac:dyDescent="0.3">
      <c r="A13" t="str">
        <v>1001</v>
      </c>
      <c r="B13" t="str">
        <v>Fifth Third Bank - Savings</v>
      </c>
      <c r="C13" t="str">
        <v>BANK</v>
      </c>
      <c r="D13" t="b">
        <v>0</v>
      </c>
      <c r="E13">
        <v>1</v>
      </c>
      <c r="F13" s="6" cm="1">
        <f t="array" ref="F13">IFERROR(IF(D13,_xldudf_SCOTT_GL(OrgId,B13,YearStart,PeriodEnd),_xldudf_SCOTT_GL(OrgId,B13,0,PeriodEnd)),0)</f>
        <v>250.01</v>
      </c>
      <c r="G13" s="20">
        <f t="shared" si="0"/>
        <v>250.01</v>
      </c>
      <c r="H13" s="20">
        <f t="shared" si="1"/>
        <v>0</v>
      </c>
      <c r="I13" s="20">
        <f t="shared" si="2"/>
        <v>250.01</v>
      </c>
    </row>
    <row r="14" spans="1:9" x14ac:dyDescent="0.3">
      <c r="A14" t="str">
        <v>1050</v>
      </c>
      <c r="B14" t="str">
        <v>Petty Cash</v>
      </c>
      <c r="C14" t="str">
        <v>CURRENT</v>
      </c>
      <c r="D14" t="b">
        <v>0</v>
      </c>
      <c r="E14">
        <v>1</v>
      </c>
      <c r="F14" s="6" cm="1">
        <f t="array" ref="F14">IFERROR(IF(D14,_xldudf_SCOTT_GL(OrgId,B14,YearStart,PeriodEnd),_xldudf_SCOTT_GL(OrgId,B14,0,PeriodEnd)),0)</f>
        <v>0</v>
      </c>
      <c r="G14" s="20">
        <f t="shared" si="0"/>
        <v>0</v>
      </c>
      <c r="H14" s="20">
        <f t="shared" si="1"/>
        <v>0</v>
      </c>
      <c r="I14" s="20">
        <f t="shared" si="2"/>
        <v>0</v>
      </c>
    </row>
    <row r="15" spans="1:9" x14ac:dyDescent="0.3">
      <c r="A15" t="str">
        <v>1100</v>
      </c>
      <c r="B15" t="str">
        <v>Accounts Receivable</v>
      </c>
      <c r="C15" t="str">
        <v>CURRENT</v>
      </c>
      <c r="D15" t="b">
        <v>0</v>
      </c>
      <c r="E15">
        <v>1</v>
      </c>
      <c r="F15" s="6" cm="1">
        <f t="array" ref="F15">IFERROR(IF(D15,_xldudf_SCOTT_GL(OrgId,B15,YearStart,PeriodEnd),_xldudf_SCOTT_GL(OrgId,B15,0,PeriodEnd)),0)</f>
        <v>1542.61</v>
      </c>
      <c r="G15" s="20">
        <f t="shared" si="0"/>
        <v>1542.61</v>
      </c>
      <c r="H15" s="20">
        <f t="shared" si="1"/>
        <v>0</v>
      </c>
      <c r="I15" s="20">
        <f t="shared" si="2"/>
        <v>1542.61</v>
      </c>
    </row>
    <row r="16" spans="1:9" x14ac:dyDescent="0.3">
      <c r="A16" t="str">
        <v>1101</v>
      </c>
      <c r="B16" t="str">
        <v>Guest Fees Receivable</v>
      </c>
      <c r="C16" t="str">
        <v>CURRENT</v>
      </c>
      <c r="D16" t="b">
        <v>0</v>
      </c>
      <c r="E16">
        <v>1</v>
      </c>
      <c r="F16" s="6" cm="1">
        <f t="array" ref="F16">IFERROR(IF(D16,_xldudf_SCOTT_GL(OrgId,B16,YearStart,PeriodEnd),_xldudf_SCOTT_GL(OrgId,B16,0,PeriodEnd)),0)</f>
        <v>-172</v>
      </c>
      <c r="G16" s="20">
        <f t="shared" si="0"/>
        <v>0</v>
      </c>
      <c r="H16" s="20">
        <f t="shared" si="1"/>
        <v>172</v>
      </c>
      <c r="I16" s="20">
        <f t="shared" si="2"/>
        <v>-172</v>
      </c>
    </row>
    <row r="17" spans="1:9" x14ac:dyDescent="0.3">
      <c r="A17" t="str">
        <v>1200</v>
      </c>
      <c r="B17" t="str">
        <v>Prepaid Expenses</v>
      </c>
      <c r="C17" t="str">
        <v>CURRENT</v>
      </c>
      <c r="D17" t="b">
        <v>0</v>
      </c>
      <c r="E17">
        <v>1</v>
      </c>
      <c r="F17" s="6" cm="1">
        <f t="array" ref="F17">IFERROR(IF(D17,_xldudf_SCOTT_GL(OrgId,B17,YearStart,PeriodEnd),_xldudf_SCOTT_GL(OrgId,B17,0,PeriodEnd)),0)</f>
        <v>0</v>
      </c>
      <c r="G17" s="20">
        <f t="shared" si="0"/>
        <v>0</v>
      </c>
      <c r="H17" s="20">
        <f t="shared" si="1"/>
        <v>0</v>
      </c>
      <c r="I17" s="20">
        <f t="shared" si="2"/>
        <v>0</v>
      </c>
    </row>
    <row r="18" spans="1:9" x14ac:dyDescent="0.3">
      <c r="A18" t="str">
        <v>1201</v>
      </c>
      <c r="B18" t="str">
        <v>Utility Deposits</v>
      </c>
      <c r="C18" t="str">
        <v>CURRENT</v>
      </c>
      <c r="D18" t="b">
        <v>0</v>
      </c>
      <c r="E18">
        <v>1</v>
      </c>
      <c r="F18" s="6" cm="1">
        <f t="array" ref="F18">IFERROR(IF(D18,_xldudf_SCOTT_GL(OrgId,B18,YearStart,PeriodEnd),_xldudf_SCOTT_GL(OrgId,B18,0,PeriodEnd)),0)</f>
        <v>85</v>
      </c>
      <c r="G18" s="20">
        <f t="shared" si="0"/>
        <v>85</v>
      </c>
      <c r="H18" s="20">
        <f t="shared" si="1"/>
        <v>0</v>
      </c>
      <c r="I18" s="20">
        <f t="shared" si="2"/>
        <v>85</v>
      </c>
    </row>
    <row r="19" spans="1:9" x14ac:dyDescent="0.3">
      <c r="A19" t="str">
        <v>1300</v>
      </c>
      <c r="B19" t="str">
        <v>Inventory</v>
      </c>
      <c r="C19" t="str">
        <v>CURRENT</v>
      </c>
      <c r="D19" t="b">
        <v>0</v>
      </c>
      <c r="E19">
        <v>1</v>
      </c>
      <c r="F19" s="6" cm="1">
        <f t="array" ref="F19">IFERROR(IF(D19,_xldudf_SCOTT_GL(OrgId,B19,YearStart,PeriodEnd),_xldudf_SCOTT_GL(OrgId,B19,0,PeriodEnd)),0)</f>
        <v>0</v>
      </c>
      <c r="G19" s="20">
        <f t="shared" si="0"/>
        <v>0</v>
      </c>
      <c r="H19" s="20">
        <f t="shared" si="1"/>
        <v>0</v>
      </c>
      <c r="I19" s="20">
        <f t="shared" si="2"/>
        <v>0</v>
      </c>
    </row>
    <row r="20" spans="1:9" x14ac:dyDescent="0.3">
      <c r="A20" t="str">
        <v>1400</v>
      </c>
      <c r="B20" t="str">
        <v>Intangible Assets</v>
      </c>
      <c r="C20" t="str">
        <v>FIXED</v>
      </c>
      <c r="D20" t="b">
        <v>0</v>
      </c>
      <c r="E20">
        <v>1</v>
      </c>
      <c r="F20" s="6" cm="1">
        <f t="array" ref="F20">IFERROR(IF(D20,_xldudf_SCOTT_GL(OrgId,B20,YearStart,PeriodEnd),_xldudf_SCOTT_GL(OrgId,B20,0,PeriodEnd)),0)</f>
        <v>0</v>
      </c>
      <c r="G20" s="20">
        <f t="shared" si="0"/>
        <v>0</v>
      </c>
      <c r="H20" s="20">
        <f t="shared" si="1"/>
        <v>0</v>
      </c>
      <c r="I20" s="20">
        <f t="shared" si="2"/>
        <v>0</v>
      </c>
    </row>
    <row r="21" spans="1:9" x14ac:dyDescent="0.3">
      <c r="A21" t="str">
        <v>1500</v>
      </c>
      <c r="B21" t="str">
        <v>Land</v>
      </c>
      <c r="C21" t="str">
        <v>FIXED</v>
      </c>
      <c r="D21" t="b">
        <v>0</v>
      </c>
      <c r="E21">
        <v>1</v>
      </c>
      <c r="F21" s="6" cm="1">
        <f t="array" ref="F21">IFERROR(IF(D21,_xldudf_SCOTT_GL(OrgId,B21,YearStart,PeriodEnd),_xldudf_SCOTT_GL(OrgId,B21,0,PeriodEnd)),0)</f>
        <v>25000</v>
      </c>
      <c r="G21" s="20">
        <f t="shared" si="0"/>
        <v>25000</v>
      </c>
      <c r="H21" s="20">
        <f t="shared" si="1"/>
        <v>0</v>
      </c>
      <c r="I21" s="20">
        <f t="shared" si="2"/>
        <v>25000</v>
      </c>
    </row>
    <row r="22" spans="1:9" x14ac:dyDescent="0.3">
      <c r="A22" t="str">
        <v>1501</v>
      </c>
      <c r="B22" t="str">
        <v>Buildings</v>
      </c>
      <c r="C22" t="str">
        <v>FIXED</v>
      </c>
      <c r="D22" t="b">
        <v>0</v>
      </c>
      <c r="E22">
        <v>1</v>
      </c>
      <c r="F22" s="6" cm="1">
        <f t="array" ref="F22">IFERROR(IF(D22,_xldudf_SCOTT_GL(OrgId,B22,YearStart,PeriodEnd),_xldudf_SCOTT_GL(OrgId,B22,0,PeriodEnd)),0)</f>
        <v>208995</v>
      </c>
      <c r="G22" s="20">
        <f t="shared" si="0"/>
        <v>208995</v>
      </c>
      <c r="H22" s="20">
        <f t="shared" si="1"/>
        <v>0</v>
      </c>
      <c r="I22" s="20">
        <f t="shared" si="2"/>
        <v>208995</v>
      </c>
    </row>
    <row r="23" spans="1:9" x14ac:dyDescent="0.3">
      <c r="A23" t="str">
        <v>1502</v>
      </c>
      <c r="B23" t="str">
        <v>Building Improvements</v>
      </c>
      <c r="C23" t="str">
        <v>FIXED</v>
      </c>
      <c r="D23" t="b">
        <v>0</v>
      </c>
      <c r="E23">
        <v>1</v>
      </c>
      <c r="F23" s="6" cm="1">
        <f t="array" ref="F23">IFERROR(IF(D23,_xldudf_SCOTT_GL(OrgId,B23,YearStart,PeriodEnd),_xldudf_SCOTT_GL(OrgId,B23,0,PeriodEnd)),0)</f>
        <v>0</v>
      </c>
      <c r="G23" s="20">
        <f t="shared" si="0"/>
        <v>0</v>
      </c>
      <c r="H23" s="20">
        <f t="shared" si="1"/>
        <v>0</v>
      </c>
      <c r="I23" s="20">
        <f t="shared" si="2"/>
        <v>0</v>
      </c>
    </row>
    <row r="24" spans="1:9" x14ac:dyDescent="0.3">
      <c r="A24" t="str">
        <v>1503</v>
      </c>
      <c r="B24" t="str">
        <v>Furniture &amp; Equipment</v>
      </c>
      <c r="C24" t="str">
        <v>FIXED</v>
      </c>
      <c r="D24" t="b">
        <v>0</v>
      </c>
      <c r="E24">
        <v>1</v>
      </c>
      <c r="F24" s="6" cm="1">
        <f t="array" ref="F24">IFERROR(IF(D24,_xldudf_SCOTT_GL(OrgId,B24,YearStart,PeriodEnd),_xldudf_SCOTT_GL(OrgId,B24,0,PeriodEnd)),0)</f>
        <v>40000</v>
      </c>
      <c r="G24" s="20">
        <f t="shared" si="0"/>
        <v>40000</v>
      </c>
      <c r="H24" s="20">
        <f t="shared" si="1"/>
        <v>0</v>
      </c>
      <c r="I24" s="20">
        <f t="shared" si="2"/>
        <v>40000</v>
      </c>
    </row>
    <row r="25" spans="1:9" x14ac:dyDescent="0.3">
      <c r="A25" t="str">
        <v>1504</v>
      </c>
      <c r="B25" t="str">
        <v>Tennis Courts</v>
      </c>
      <c r="C25" t="str">
        <v>FIXED</v>
      </c>
      <c r="D25" t="b">
        <v>0</v>
      </c>
      <c r="E25">
        <v>1</v>
      </c>
      <c r="F25" s="6" cm="1">
        <f t="array" ref="F25">IFERROR(IF(D25,_xldudf_SCOTT_GL(OrgId,B25,YearStart,PeriodEnd),_xldudf_SCOTT_GL(OrgId,B25,0,PeriodEnd)),0)</f>
        <v>11000</v>
      </c>
      <c r="G25" s="20">
        <f t="shared" si="0"/>
        <v>11000</v>
      </c>
      <c r="H25" s="20">
        <f t="shared" si="1"/>
        <v>0</v>
      </c>
      <c r="I25" s="20">
        <f t="shared" si="2"/>
        <v>11000</v>
      </c>
    </row>
    <row r="26" spans="1:9" x14ac:dyDescent="0.3">
      <c r="A26" t="str">
        <v>1601</v>
      </c>
      <c r="B26" t="str">
        <v>Accumulated Depreciation - Buildings</v>
      </c>
      <c r="C26" t="str">
        <v>FIXED</v>
      </c>
      <c r="D26" t="b">
        <v>0</v>
      </c>
      <c r="E26">
        <v>1</v>
      </c>
      <c r="F26" s="6" cm="1">
        <f t="array" ref="F26">IFERROR(IF(D26,_xldudf_SCOTT_GL(OrgId,B26,YearStart,PeriodEnd),_xldudf_SCOTT_GL(OrgId,B26,0,PeriodEnd)),0)</f>
        <v>-186193</v>
      </c>
      <c r="G26" s="20">
        <f t="shared" si="0"/>
        <v>0</v>
      </c>
      <c r="H26" s="20">
        <f t="shared" si="1"/>
        <v>186193</v>
      </c>
      <c r="I26" s="20">
        <f t="shared" si="2"/>
        <v>-186193</v>
      </c>
    </row>
    <row r="27" spans="1:9" x14ac:dyDescent="0.3">
      <c r="A27" t="str">
        <v>1602</v>
      </c>
      <c r="B27" t="str">
        <v>Accumulated Depreciation - Building Improvements</v>
      </c>
      <c r="C27" t="str">
        <v>FIXED</v>
      </c>
      <c r="D27" t="b">
        <v>0</v>
      </c>
      <c r="E27">
        <v>1</v>
      </c>
      <c r="F27" s="6" cm="1">
        <f t="array" ref="F27">IFERROR(IF(D27,_xldudf_SCOTT_GL(OrgId,B27,YearStart,PeriodEnd),_xldudf_SCOTT_GL(OrgId,B27,0,PeriodEnd)),0)</f>
        <v>0</v>
      </c>
      <c r="G27" s="20">
        <f t="shared" si="0"/>
        <v>0</v>
      </c>
      <c r="H27" s="20">
        <f t="shared" si="1"/>
        <v>0</v>
      </c>
      <c r="I27" s="20">
        <f t="shared" si="2"/>
        <v>0</v>
      </c>
    </row>
    <row r="28" spans="1:9" x14ac:dyDescent="0.3">
      <c r="A28" t="str">
        <v>1603</v>
      </c>
      <c r="B28" t="str">
        <v>Accumulated Depreciation - Equipment</v>
      </c>
      <c r="C28" t="str">
        <v>FIXED</v>
      </c>
      <c r="D28" t="b">
        <v>0</v>
      </c>
      <c r="E28">
        <v>1</v>
      </c>
      <c r="F28" s="6" cm="1">
        <f t="array" ref="F28">IFERROR(IF(D28,_xldudf_SCOTT_GL(OrgId,B28,YearStart,PeriodEnd),_xldudf_SCOTT_GL(OrgId,B28,0,PeriodEnd)),0)</f>
        <v>-40000</v>
      </c>
      <c r="G28" s="20">
        <f t="shared" si="0"/>
        <v>0</v>
      </c>
      <c r="H28" s="20">
        <f t="shared" si="1"/>
        <v>40000</v>
      </c>
      <c r="I28" s="20">
        <f t="shared" si="2"/>
        <v>-40000</v>
      </c>
    </row>
    <row r="29" spans="1:9" x14ac:dyDescent="0.3">
      <c r="A29" t="str">
        <v>2000</v>
      </c>
      <c r="B29" t="str">
        <v>Accounts Payable</v>
      </c>
      <c r="C29" t="str">
        <v>CURRLIAB</v>
      </c>
      <c r="D29" t="b">
        <v>0</v>
      </c>
      <c r="E29">
        <v>-1</v>
      </c>
      <c r="F29" s="6" cm="1">
        <f t="array" ref="F29">IFERROR(IF(D29,_xldudf_SCOTT_GL(OrgId,B29,YearStart,PeriodEnd),_xldudf_SCOTT_GL(OrgId,B29,0,PeriodEnd)),0)</f>
        <v>0</v>
      </c>
      <c r="G29" s="20">
        <f t="shared" si="0"/>
        <v>0</v>
      </c>
      <c r="H29" s="20">
        <f t="shared" si="1"/>
        <v>0</v>
      </c>
      <c r="I29" s="20">
        <f t="shared" si="2"/>
        <v>0</v>
      </c>
    </row>
    <row r="30" spans="1:9" x14ac:dyDescent="0.3">
      <c r="A30" t="str">
        <v>2001</v>
      </c>
      <c r="B30" t="str">
        <v>Expense Reimbursements Payable</v>
      </c>
      <c r="C30" t="str">
        <v>CURRLIAB</v>
      </c>
      <c r="D30" t="b">
        <v>0</v>
      </c>
      <c r="E30">
        <v>-1</v>
      </c>
      <c r="F30" s="6" cm="1">
        <f t="array" ref="F30">IFERROR(IF(D30,_xldudf_SCOTT_GL(OrgId,B30,YearStart,PeriodEnd),_xldudf_SCOTT_GL(OrgId,B30,0,PeriodEnd)),0)</f>
        <v>0</v>
      </c>
      <c r="G30" s="20">
        <f t="shared" si="0"/>
        <v>0</v>
      </c>
      <c r="H30" s="20">
        <f t="shared" si="1"/>
        <v>0</v>
      </c>
      <c r="I30" s="20">
        <f t="shared" si="2"/>
        <v>0</v>
      </c>
    </row>
    <row r="31" spans="1:9" x14ac:dyDescent="0.3">
      <c r="A31" t="str">
        <v>2002</v>
      </c>
      <c r="B31" t="str">
        <v>Sales Tax Payable</v>
      </c>
      <c r="C31" t="str">
        <v>CURRLIAB</v>
      </c>
      <c r="D31" t="b">
        <v>0</v>
      </c>
      <c r="E31">
        <v>-1</v>
      </c>
      <c r="F31" s="6" cm="1">
        <f t="array" ref="F31">IFERROR(IF(D31,_xldudf_SCOTT_GL(OrgId,B31,YearStart,PeriodEnd),_xldudf_SCOTT_GL(OrgId,B31,0,PeriodEnd)),0)</f>
        <v>3596.89</v>
      </c>
      <c r="G31" s="20">
        <f t="shared" si="0"/>
        <v>0</v>
      </c>
      <c r="H31" s="20">
        <f t="shared" si="1"/>
        <v>3596.89</v>
      </c>
      <c r="I31" s="20">
        <f t="shared" si="2"/>
        <v>-3596.89</v>
      </c>
    </row>
    <row r="32" spans="1:9" x14ac:dyDescent="0.3">
      <c r="A32" t="str">
        <v>2003</v>
      </c>
      <c r="B32" t="str">
        <v>Outstanding Checks</v>
      </c>
      <c r="C32" t="str">
        <v>LIABILITY</v>
      </c>
      <c r="D32" t="b">
        <v>0</v>
      </c>
      <c r="E32">
        <v>-1</v>
      </c>
      <c r="F32" s="6" cm="1">
        <f t="array" ref="F32">IFERROR(IF(D32,_xldudf_SCOTT_GL(OrgId,B32,YearStart,PeriodEnd),_xldudf_SCOTT_GL(OrgId,B32,0,PeriodEnd)),0)</f>
        <v>0</v>
      </c>
      <c r="G32" s="20">
        <f t="shared" si="0"/>
        <v>0</v>
      </c>
      <c r="H32" s="20">
        <f t="shared" si="1"/>
        <v>0</v>
      </c>
      <c r="I32" s="20">
        <f t="shared" si="2"/>
        <v>0</v>
      </c>
    </row>
    <row r="33" spans="1:9" x14ac:dyDescent="0.3">
      <c r="A33" t="str">
        <v>2004</v>
      </c>
      <c r="B33" t="str">
        <v>Prepaid Membership Dues</v>
      </c>
      <c r="C33" t="str">
        <v>CURRLIAB</v>
      </c>
      <c r="D33" t="b">
        <v>0</v>
      </c>
      <c r="E33">
        <v>-1</v>
      </c>
      <c r="F33" s="6" cm="1">
        <f t="array" ref="F33">IFERROR(IF(D33,_xldudf_SCOTT_GL(OrgId,B33,YearStart,PeriodEnd),_xldudf_SCOTT_GL(OrgId,B33,0,PeriodEnd)),0)</f>
        <v>0</v>
      </c>
      <c r="G33" s="20">
        <f t="shared" si="0"/>
        <v>0</v>
      </c>
      <c r="H33" s="20">
        <f t="shared" si="1"/>
        <v>0</v>
      </c>
      <c r="I33" s="20">
        <f t="shared" si="2"/>
        <v>0</v>
      </c>
    </row>
    <row r="34" spans="1:9" x14ac:dyDescent="0.3">
      <c r="A34" t="str">
        <v>2100</v>
      </c>
      <c r="B34" t="str">
        <v>Salaries &amp; Wages Payable</v>
      </c>
      <c r="C34" t="str">
        <v>CURRLIAB</v>
      </c>
      <c r="D34" t="b">
        <v>0</v>
      </c>
      <c r="E34">
        <v>-1</v>
      </c>
      <c r="F34" s="6" cm="1">
        <f t="array" ref="F34">IFERROR(IF(D34,_xldudf_SCOTT_GL(OrgId,B34,YearStart,PeriodEnd),_xldudf_SCOTT_GL(OrgId,B34,0,PeriodEnd)),0)</f>
        <v>0</v>
      </c>
      <c r="G34" s="20">
        <f t="shared" si="0"/>
        <v>0</v>
      </c>
      <c r="H34" s="20">
        <f t="shared" si="1"/>
        <v>0</v>
      </c>
      <c r="I34" s="20">
        <f t="shared" si="2"/>
        <v>0</v>
      </c>
    </row>
    <row r="35" spans="1:9" x14ac:dyDescent="0.3">
      <c r="A35" t="str">
        <v>2101</v>
      </c>
      <c r="B35" t="str">
        <v>Payroll Taxes Payable</v>
      </c>
      <c r="C35" t="str">
        <v>CURRLIAB</v>
      </c>
      <c r="D35" t="b">
        <v>0</v>
      </c>
      <c r="E35">
        <v>-1</v>
      </c>
      <c r="F35" s="6" cm="1">
        <f t="array" ref="F35">IFERROR(IF(D35,_xldudf_SCOTT_GL(OrgId,B35,YearStart,PeriodEnd),_xldudf_SCOTT_GL(OrgId,B35,0,PeriodEnd)),0)</f>
        <v>0</v>
      </c>
      <c r="G35" s="20">
        <f t="shared" si="0"/>
        <v>0</v>
      </c>
      <c r="H35" s="20">
        <f t="shared" si="1"/>
        <v>0</v>
      </c>
      <c r="I35" s="20">
        <f t="shared" si="2"/>
        <v>0</v>
      </c>
    </row>
    <row r="36" spans="1:9" x14ac:dyDescent="0.3">
      <c r="A36" t="str">
        <v>2102</v>
      </c>
      <c r="B36" t="str">
        <v>Garnishments Payable</v>
      </c>
      <c r="C36" t="str">
        <v>LIABILITY</v>
      </c>
      <c r="D36" t="b">
        <v>0</v>
      </c>
      <c r="E36">
        <v>-1</v>
      </c>
      <c r="F36" s="6" cm="1">
        <f t="array" ref="F36">IFERROR(IF(D36,_xldudf_SCOTT_GL(OrgId,B36,YearStart,PeriodEnd),_xldudf_SCOTT_GL(OrgId,B36,0,PeriodEnd)),0)</f>
        <v>0</v>
      </c>
      <c r="G36" s="20">
        <f t="shared" si="0"/>
        <v>0</v>
      </c>
      <c r="H36" s="20">
        <f t="shared" si="1"/>
        <v>0</v>
      </c>
      <c r="I36" s="20">
        <f t="shared" si="2"/>
        <v>0</v>
      </c>
    </row>
    <row r="37" spans="1:9" x14ac:dyDescent="0.3">
      <c r="A37" t="str">
        <v>2500</v>
      </c>
      <c r="B37" t="str">
        <v>Loans Payable</v>
      </c>
      <c r="C37" t="str">
        <v>TERMLIAB</v>
      </c>
      <c r="D37" t="b">
        <v>0</v>
      </c>
      <c r="E37">
        <v>-1</v>
      </c>
      <c r="F37" s="6" cm="1">
        <f t="array" ref="F37">IFERROR(IF(D37,_xldudf_SCOTT_GL(OrgId,B37,YearStart,PeriodEnd),_xldudf_SCOTT_GL(OrgId,B37,0,PeriodEnd)),0)</f>
        <v>0</v>
      </c>
      <c r="G37" s="20">
        <f t="shared" si="0"/>
        <v>0</v>
      </c>
      <c r="H37" s="20">
        <f t="shared" si="1"/>
        <v>0</v>
      </c>
      <c r="I37" s="20">
        <f t="shared" si="2"/>
        <v>0</v>
      </c>
    </row>
    <row r="38" spans="1:9" x14ac:dyDescent="0.3">
      <c r="A38" t="str">
        <v>2996</v>
      </c>
      <c r="B38" t="str">
        <v>Tracking Transfers</v>
      </c>
      <c r="C38" t="str">
        <v>CURRLIAB</v>
      </c>
      <c r="D38" t="b">
        <v>0</v>
      </c>
      <c r="E38">
        <v>-1</v>
      </c>
      <c r="F38" s="6" cm="1">
        <f t="array" ref="F38">IFERROR(IF(D38,_xldudf_SCOTT_GL(OrgId,B38,YearStart,PeriodEnd),_xldudf_SCOTT_GL(OrgId,B38,0,PeriodEnd)),0)</f>
        <v>0</v>
      </c>
      <c r="G38" s="20">
        <f t="shared" si="0"/>
        <v>0</v>
      </c>
      <c r="H38" s="20">
        <f t="shared" si="1"/>
        <v>0</v>
      </c>
      <c r="I38" s="20">
        <f t="shared" si="2"/>
        <v>0</v>
      </c>
    </row>
    <row r="39" spans="1:9" x14ac:dyDescent="0.3">
      <c r="A39" t="str">
        <v>2997</v>
      </c>
      <c r="B39" t="str">
        <v>Historical Adjustment</v>
      </c>
      <c r="C39" t="str">
        <v>CURRLIAB</v>
      </c>
      <c r="D39" t="b">
        <v>0</v>
      </c>
      <c r="E39">
        <v>-1</v>
      </c>
      <c r="F39" s="6" cm="1">
        <f t="array" ref="F39">IFERROR(IF(D39,_xldudf_SCOTT_GL(OrgId,B39,YearStart,PeriodEnd),_xldudf_SCOTT_GL(OrgId,B39,0,PeriodEnd)),0)</f>
        <v>0</v>
      </c>
      <c r="G39" s="20">
        <f t="shared" si="0"/>
        <v>0</v>
      </c>
      <c r="H39" s="20">
        <f t="shared" si="1"/>
        <v>0</v>
      </c>
      <c r="I39" s="20">
        <f t="shared" si="2"/>
        <v>0</v>
      </c>
    </row>
    <row r="40" spans="1:9" x14ac:dyDescent="0.3">
      <c r="A40" t="str">
        <v>2998</v>
      </c>
      <c r="B40" t="str">
        <v>Rounding</v>
      </c>
      <c r="C40" t="str">
        <v>EXPENSE</v>
      </c>
      <c r="D40" t="b">
        <v>1</v>
      </c>
      <c r="E40">
        <v>1</v>
      </c>
      <c r="F40" s="6" cm="1">
        <f t="array" ref="F40">IFERROR(IF(D40,_xldudf_SCOTT_GL(OrgId,B40,YearStart,PeriodEnd),_xldudf_SCOTT_GL(OrgId,B40,0,PeriodEnd)),0)</f>
        <v>15.48</v>
      </c>
      <c r="G40" s="21">
        <f t="shared" si="0"/>
        <v>15.48</v>
      </c>
      <c r="H40" s="21">
        <f t="shared" si="1"/>
        <v>0</v>
      </c>
      <c r="I40" s="21">
        <f t="shared" si="2"/>
        <v>15.48</v>
      </c>
    </row>
    <row r="41" spans="1:9" x14ac:dyDescent="0.3">
      <c r="A41" t="str">
        <v>2999</v>
      </c>
      <c r="B41" t="str">
        <v>Suspense</v>
      </c>
      <c r="C41" t="str">
        <v>CURRLIAB</v>
      </c>
      <c r="D41" t="b">
        <v>0</v>
      </c>
      <c r="E41">
        <v>-1</v>
      </c>
      <c r="F41" s="6" cm="1">
        <f t="array" ref="F41">IFERROR(IF(D41,_xldudf_SCOTT_GL(OrgId,B41,YearStart,PeriodEnd),_xldudf_SCOTT_GL(OrgId,B41,0,PeriodEnd)),0)</f>
        <v>0</v>
      </c>
      <c r="G41" s="20">
        <f t="shared" si="0"/>
        <v>0</v>
      </c>
      <c r="H41" s="20">
        <f t="shared" si="1"/>
        <v>0</v>
      </c>
      <c r="I41" s="20">
        <f t="shared" si="2"/>
        <v>0</v>
      </c>
    </row>
    <row r="42" spans="1:9" x14ac:dyDescent="0.3">
      <c r="A42" t="str">
        <v>3000</v>
      </c>
      <c r="B42" t="str">
        <v>Common Stock</v>
      </c>
      <c r="C42" t="str">
        <v>EQUITY</v>
      </c>
      <c r="D42" t="b">
        <v>0</v>
      </c>
      <c r="E42">
        <v>-1</v>
      </c>
      <c r="F42" s="6" cm="1">
        <f t="array" ref="F42">IFERROR(IF(D42,_xldudf_SCOTT_GL(OrgId,B42,YearStart,PeriodEnd),_xldudf_SCOTT_GL(OrgId,B42,0,PeriodEnd)),0)</f>
        <v>75000</v>
      </c>
      <c r="G42" s="20">
        <f t="shared" si="0"/>
        <v>0</v>
      </c>
      <c r="H42" s="20">
        <f t="shared" si="1"/>
        <v>75000</v>
      </c>
      <c r="I42" s="20">
        <f t="shared" si="2"/>
        <v>-75000</v>
      </c>
    </row>
    <row r="43" spans="1:9" x14ac:dyDescent="0.3">
      <c r="A43" t="str">
        <v>3900</v>
      </c>
      <c r="B43" t="str">
        <v>Retained Earnings</v>
      </c>
      <c r="C43" t="str">
        <v>EQUITY</v>
      </c>
      <c r="D43" t="b">
        <v>0</v>
      </c>
      <c r="E43">
        <v>-1</v>
      </c>
      <c r="F43" s="6" cm="1">
        <f t="array" ref="F43">IFERROR(IF(D43,_xldudf_SCOTT_GL(OrgId,B43,YearStart,PeriodEnd),_xldudf_SCOTT_GL(OrgId,B43,0,PeriodEnd)),0)</f>
        <v>-5264.02</v>
      </c>
      <c r="G43" s="20">
        <f t="shared" si="0"/>
        <v>5264.02</v>
      </c>
      <c r="H43" s="20">
        <f t="shared" si="1"/>
        <v>0</v>
      </c>
      <c r="I43" s="20">
        <f t="shared" si="2"/>
        <v>5264.02</v>
      </c>
    </row>
    <row r="44" spans="1:9" x14ac:dyDescent="0.3">
      <c r="A44" t="str">
        <v>4000</v>
      </c>
      <c r="B44" t="str">
        <v>Membership Dues (Unspecified)</v>
      </c>
      <c r="C44" t="str">
        <v>REVENUE</v>
      </c>
      <c r="D44" t="b">
        <v>1</v>
      </c>
      <c r="E44">
        <v>-1</v>
      </c>
      <c r="F44" s="6" cm="1">
        <f t="array" ref="F44">IFERROR(IF(D44,_xldudf_SCOTT_GL(OrgId,B44,YearStart,PeriodEnd),_xldudf_SCOTT_GL(OrgId,B44,0,PeriodEnd)),0)</f>
        <v>92.76</v>
      </c>
      <c r="G44" s="20">
        <f t="shared" si="0"/>
        <v>0</v>
      </c>
      <c r="H44" s="20">
        <f t="shared" si="1"/>
        <v>92.76</v>
      </c>
      <c r="I44" s="20">
        <f t="shared" si="2"/>
        <v>-92.76</v>
      </c>
    </row>
    <row r="45" spans="1:9" x14ac:dyDescent="0.3">
      <c r="A45" t="str">
        <v>4001</v>
      </c>
      <c r="B45" t="str">
        <v>Membership Dues, Introductory</v>
      </c>
      <c r="C45" t="str">
        <v>REVENUE</v>
      </c>
      <c r="D45" t="b">
        <v>1</v>
      </c>
      <c r="E45">
        <v>-1</v>
      </c>
      <c r="F45" s="6" cm="1">
        <f t="array" ref="F45">IFERROR(IF(D45,_xldudf_SCOTT_GL(OrgId,B45,YearStart,PeriodEnd),_xldudf_SCOTT_GL(OrgId,B45,0,PeriodEnd)),0)</f>
        <v>6323</v>
      </c>
      <c r="G45" s="20">
        <f t="shared" si="0"/>
        <v>0</v>
      </c>
      <c r="H45" s="20">
        <f t="shared" si="1"/>
        <v>6323</v>
      </c>
      <c r="I45" s="20">
        <f t="shared" si="2"/>
        <v>-6323</v>
      </c>
    </row>
    <row r="46" spans="1:9" x14ac:dyDescent="0.3">
      <c r="A46" t="str">
        <v>4002</v>
      </c>
      <c r="B46" t="str">
        <v>Membership Dues, Junior Age &lt; 19</v>
      </c>
      <c r="C46" t="str">
        <v>REVENUE</v>
      </c>
      <c r="D46" t="b">
        <v>1</v>
      </c>
      <c r="E46">
        <v>-1</v>
      </c>
      <c r="F46" s="6" cm="1">
        <f t="array" ref="F46">IFERROR(IF(D46,_xldudf_SCOTT_GL(OrgId,B46,YearStart,PeriodEnd),_xldudf_SCOTT_GL(OrgId,B46,0,PeriodEnd)),0)</f>
        <v>213.44</v>
      </c>
      <c r="G46" s="20">
        <f t="shared" si="0"/>
        <v>0</v>
      </c>
      <c r="H46" s="20">
        <f t="shared" si="1"/>
        <v>213.44</v>
      </c>
      <c r="I46" s="20">
        <f t="shared" si="2"/>
        <v>-213.44</v>
      </c>
    </row>
    <row r="47" spans="1:9" x14ac:dyDescent="0.3">
      <c r="A47" t="str">
        <v>4003</v>
      </c>
      <c r="B47" t="str">
        <v>Membership Dues, Age 19-29</v>
      </c>
      <c r="C47" t="str">
        <v>REVENUE</v>
      </c>
      <c r="D47" t="b">
        <v>1</v>
      </c>
      <c r="E47">
        <v>-1</v>
      </c>
      <c r="F47" s="6" cm="1">
        <f t="array" ref="F47">IFERROR(IF(D47,_xldudf_SCOTT_GL(OrgId,B47,YearStart,PeriodEnd),_xldudf_SCOTT_GL(OrgId,B47,0,PeriodEnd)),0)</f>
        <v>1489.83</v>
      </c>
      <c r="G47" s="20">
        <f t="shared" si="0"/>
        <v>0</v>
      </c>
      <c r="H47" s="20">
        <f t="shared" si="1"/>
        <v>1489.83</v>
      </c>
      <c r="I47" s="20">
        <f t="shared" si="2"/>
        <v>-1489.83</v>
      </c>
    </row>
    <row r="48" spans="1:9" x14ac:dyDescent="0.3">
      <c r="A48" t="str">
        <v>4004</v>
      </c>
      <c r="B48" t="str">
        <v>Membership Dues, Age 30-39</v>
      </c>
      <c r="C48" t="str">
        <v>REVENUE</v>
      </c>
      <c r="D48" t="b">
        <v>1</v>
      </c>
      <c r="E48">
        <v>-1</v>
      </c>
      <c r="F48" s="6" cm="1">
        <f t="array" ref="F48">IFERROR(IF(D48,_xldudf_SCOTT_GL(OrgId,B48,YearStart,PeriodEnd),_xldudf_SCOTT_GL(OrgId,B48,0,PeriodEnd)),0)</f>
        <v>998</v>
      </c>
      <c r="G48" s="20">
        <f t="shared" si="0"/>
        <v>0</v>
      </c>
      <c r="H48" s="20">
        <f t="shared" si="1"/>
        <v>998</v>
      </c>
      <c r="I48" s="20">
        <f t="shared" si="2"/>
        <v>-998</v>
      </c>
    </row>
    <row r="49" spans="1:9" x14ac:dyDescent="0.3">
      <c r="A49" t="str">
        <v>4005</v>
      </c>
      <c r="B49" t="str">
        <v>Membership Dues, Age 40-49</v>
      </c>
      <c r="C49" t="str">
        <v>REVENUE</v>
      </c>
      <c r="D49" t="b">
        <v>1</v>
      </c>
      <c r="E49">
        <v>-1</v>
      </c>
      <c r="F49" s="6" cm="1">
        <f t="array" ref="F49">IFERROR(IF(D49,_xldudf_SCOTT_GL(OrgId,B49,YearStart,PeriodEnd),_xldudf_SCOTT_GL(OrgId,B49,0,PeriodEnd)),0)</f>
        <v>798</v>
      </c>
      <c r="G49" s="20">
        <f t="shared" si="0"/>
        <v>0</v>
      </c>
      <c r="H49" s="20">
        <f t="shared" si="1"/>
        <v>798</v>
      </c>
      <c r="I49" s="20">
        <f t="shared" si="2"/>
        <v>-798</v>
      </c>
    </row>
    <row r="50" spans="1:9" x14ac:dyDescent="0.3">
      <c r="A50" t="str">
        <v>4006</v>
      </c>
      <c r="B50" t="str">
        <v>Membership Dues, Age 50+</v>
      </c>
      <c r="C50" t="str">
        <v>REVENUE</v>
      </c>
      <c r="D50" t="b">
        <v>1</v>
      </c>
      <c r="E50">
        <v>-1</v>
      </c>
      <c r="F50" s="6" cm="1">
        <f t="array" ref="F50">IFERROR(IF(D50,_xldudf_SCOTT_GL(OrgId,B50,YearStart,PeriodEnd),_xldudf_SCOTT_GL(OrgId,B50,0,PeriodEnd)),0)</f>
        <v>46463.5</v>
      </c>
      <c r="G50" s="20">
        <f t="shared" si="0"/>
        <v>0</v>
      </c>
      <c r="H50" s="20">
        <f t="shared" si="1"/>
        <v>46463.5</v>
      </c>
      <c r="I50" s="20">
        <f t="shared" si="2"/>
        <v>-46463.5</v>
      </c>
    </row>
    <row r="51" spans="1:9" x14ac:dyDescent="0.3">
      <c r="A51" t="str">
        <v>4007</v>
      </c>
      <c r="B51" t="str">
        <v>Membership Dues, Family</v>
      </c>
      <c r="C51" t="str">
        <v>REVENUE</v>
      </c>
      <c r="D51" t="b">
        <v>1</v>
      </c>
      <c r="E51">
        <v>-1</v>
      </c>
      <c r="F51" s="6" cm="1">
        <f t="array" ref="F51">IFERROR(IF(D51,_xldudf_SCOTT_GL(OrgId,B51,YearStart,PeriodEnd),_xldudf_SCOTT_GL(OrgId,B51,0,PeriodEnd)),0)</f>
        <v>11490</v>
      </c>
      <c r="G51" s="20">
        <f t="shared" si="0"/>
        <v>0</v>
      </c>
      <c r="H51" s="20">
        <f t="shared" si="1"/>
        <v>11490</v>
      </c>
      <c r="I51" s="20">
        <f t="shared" si="2"/>
        <v>-11490</v>
      </c>
    </row>
    <row r="52" spans="1:9" x14ac:dyDescent="0.3">
      <c r="A52" t="str">
        <v>4008</v>
      </c>
      <c r="B52" t="str">
        <v>Membership Dues, Trial</v>
      </c>
      <c r="C52" t="str">
        <v>REVENUE</v>
      </c>
      <c r="D52" t="b">
        <v>1</v>
      </c>
      <c r="E52">
        <v>-1</v>
      </c>
      <c r="F52" s="6" cm="1">
        <f t="array" ref="F52">IFERROR(IF(D52,_xldudf_SCOTT_GL(OrgId,B52,YearStart,PeriodEnd),_xldudf_SCOTT_GL(OrgId,B52,0,PeriodEnd)),0)</f>
        <v>2440.23</v>
      </c>
      <c r="G52" s="20">
        <f t="shared" si="0"/>
        <v>0</v>
      </c>
      <c r="H52" s="20">
        <f t="shared" si="1"/>
        <v>2440.23</v>
      </c>
      <c r="I52" s="20">
        <f t="shared" si="2"/>
        <v>-2440.23</v>
      </c>
    </row>
    <row r="53" spans="1:9" x14ac:dyDescent="0.3">
      <c r="A53" t="str">
        <v>4009</v>
      </c>
      <c r="B53" t="str">
        <v>Membership Dues, Non-Resident, Single</v>
      </c>
      <c r="C53" t="str">
        <v>REVENUE</v>
      </c>
      <c r="D53" t="b">
        <v>1</v>
      </c>
      <c r="E53">
        <v>-1</v>
      </c>
      <c r="F53" s="6" cm="1">
        <f t="array" ref="F53">IFERROR(IF(D53,_xldudf_SCOTT_GL(OrgId,B53,YearStart,PeriodEnd),_xldudf_SCOTT_GL(OrgId,B53,0,PeriodEnd)),0)</f>
        <v>1588.47</v>
      </c>
      <c r="G53" s="20">
        <f t="shared" si="0"/>
        <v>0</v>
      </c>
      <c r="H53" s="20">
        <f t="shared" si="1"/>
        <v>1588.47</v>
      </c>
      <c r="I53" s="20">
        <f t="shared" si="2"/>
        <v>-1588.47</v>
      </c>
    </row>
    <row r="54" spans="1:9" x14ac:dyDescent="0.3">
      <c r="A54" t="str">
        <v>4010</v>
      </c>
      <c r="B54" t="str">
        <v>Membership Dues, Non-Resident, Family</v>
      </c>
      <c r="C54" t="str">
        <v>REVENUE</v>
      </c>
      <c r="D54" t="b">
        <v>1</v>
      </c>
      <c r="E54">
        <v>-1</v>
      </c>
      <c r="F54" s="6" cm="1">
        <f t="array" ref="F54">IFERROR(IF(D54,_xldudf_SCOTT_GL(OrgId,B54,YearStart,PeriodEnd),_xldudf_SCOTT_GL(OrgId,B54,0,PeriodEnd)),0)</f>
        <v>0</v>
      </c>
      <c r="G54" s="20">
        <f t="shared" si="0"/>
        <v>0</v>
      </c>
      <c r="H54" s="20">
        <f t="shared" si="1"/>
        <v>0</v>
      </c>
      <c r="I54" s="20">
        <f t="shared" si="2"/>
        <v>0</v>
      </c>
    </row>
    <row r="55" spans="1:9" x14ac:dyDescent="0.3">
      <c r="A55" t="str">
        <v>4100</v>
      </c>
      <c r="B55" t="str">
        <v>Guest Fees</v>
      </c>
      <c r="C55" t="str">
        <v>REVENUE</v>
      </c>
      <c r="D55" t="b">
        <v>1</v>
      </c>
      <c r="E55">
        <v>-1</v>
      </c>
      <c r="F55" s="6" cm="1">
        <f t="array" ref="F55">IFERROR(IF(D55,_xldudf_SCOTT_GL(OrgId,B55,YearStart,PeriodEnd),_xldudf_SCOTT_GL(OrgId,B55,0,PeriodEnd)),0)</f>
        <v>890</v>
      </c>
      <c r="G55" s="20">
        <f t="shared" si="0"/>
        <v>0</v>
      </c>
      <c r="H55" s="20">
        <f t="shared" si="1"/>
        <v>890</v>
      </c>
      <c r="I55" s="20">
        <f t="shared" si="2"/>
        <v>-890</v>
      </c>
    </row>
    <row r="56" spans="1:9" x14ac:dyDescent="0.3">
      <c r="A56" t="str">
        <v>4150</v>
      </c>
      <c r="B56" t="str">
        <v>Clinic / Lesson Revenue</v>
      </c>
      <c r="C56" t="str">
        <v>REVENUE</v>
      </c>
      <c r="D56" t="b">
        <v>1</v>
      </c>
      <c r="E56">
        <v>-1</v>
      </c>
      <c r="F56" s="6" cm="1">
        <f t="array" ref="F56">IFERROR(IF(D56,_xldudf_SCOTT_GL(OrgId,B56,YearStart,PeriodEnd),_xldudf_SCOTT_GL(OrgId,B56,0,PeriodEnd)),0)</f>
        <v>630</v>
      </c>
      <c r="G56" s="20">
        <f t="shared" si="0"/>
        <v>0</v>
      </c>
      <c r="H56" s="20">
        <f t="shared" si="1"/>
        <v>630</v>
      </c>
      <c r="I56" s="20">
        <f t="shared" si="2"/>
        <v>-630</v>
      </c>
    </row>
    <row r="57" spans="1:9" x14ac:dyDescent="0.3">
      <c r="A57" t="str">
        <v>4160</v>
      </c>
      <c r="B57" t="str">
        <v>Group Lesson Package</v>
      </c>
      <c r="C57" t="str">
        <v>REVENUE</v>
      </c>
      <c r="D57" t="b">
        <v>1</v>
      </c>
      <c r="E57">
        <v>-1</v>
      </c>
      <c r="F57" s="6" cm="1">
        <f t="array" ref="F57">IFERROR(IF(D57,_xldudf_SCOTT_GL(OrgId,B57,YearStart,PeriodEnd),_xldudf_SCOTT_GL(OrgId,B57,0,PeriodEnd)),0)</f>
        <v>240</v>
      </c>
      <c r="G57" s="20">
        <f t="shared" si="0"/>
        <v>0</v>
      </c>
      <c r="H57" s="20">
        <f t="shared" si="1"/>
        <v>240</v>
      </c>
      <c r="I57" s="20">
        <f t="shared" si="2"/>
        <v>-240</v>
      </c>
    </row>
    <row r="58" spans="1:9" x14ac:dyDescent="0.3">
      <c r="A58" t="str">
        <v>4200</v>
      </c>
      <c r="B58" t="str">
        <v>Member Donations - Operations</v>
      </c>
      <c r="C58" t="str">
        <v>REVENUE</v>
      </c>
      <c r="D58" t="b">
        <v>1</v>
      </c>
      <c r="E58">
        <v>-1</v>
      </c>
      <c r="F58" s="6" cm="1">
        <f t="array" ref="F58">IFERROR(IF(D58,_xldudf_SCOTT_GL(OrgId,B58,YearStart,PeriodEnd),_xldudf_SCOTT_GL(OrgId,B58,0,PeriodEnd)),0)</f>
        <v>2915.2</v>
      </c>
      <c r="G58" s="20">
        <f t="shared" si="0"/>
        <v>0</v>
      </c>
      <c r="H58" s="20">
        <f t="shared" si="1"/>
        <v>2915.2</v>
      </c>
      <c r="I58" s="20">
        <f t="shared" si="2"/>
        <v>-2915.2</v>
      </c>
    </row>
    <row r="59" spans="1:9" x14ac:dyDescent="0.3">
      <c r="A59" t="str">
        <v>4201</v>
      </c>
      <c r="B59" t="str">
        <v>Member Donations - Capital</v>
      </c>
      <c r="C59" t="str">
        <v>REVENUE</v>
      </c>
      <c r="D59" t="b">
        <v>1</v>
      </c>
      <c r="E59">
        <v>-1</v>
      </c>
      <c r="F59" s="6" cm="1">
        <f t="array" ref="F59">IFERROR(IF(D59,_xldudf_SCOTT_GL(OrgId,B59,YearStart,PeriodEnd),_xldudf_SCOTT_GL(OrgId,B59,0,PeriodEnd)),0)</f>
        <v>0</v>
      </c>
      <c r="G59" s="20">
        <f t="shared" si="0"/>
        <v>0</v>
      </c>
      <c r="H59" s="20">
        <f t="shared" si="1"/>
        <v>0</v>
      </c>
      <c r="I59" s="20">
        <f t="shared" si="2"/>
        <v>0</v>
      </c>
    </row>
    <row r="60" spans="1:9" x14ac:dyDescent="0.3">
      <c r="A60" t="str">
        <v>4202</v>
      </c>
      <c r="B60" t="str">
        <v>Member Donations - EOY Staff Bonus</v>
      </c>
      <c r="C60" t="str">
        <v>REVENUE</v>
      </c>
      <c r="D60" t="b">
        <v>1</v>
      </c>
      <c r="E60">
        <v>-1</v>
      </c>
      <c r="F60" s="6" cm="1">
        <f t="array" ref="F60">IFERROR(IF(D60,_xldudf_SCOTT_GL(OrgId,B60,YearStart,PeriodEnd),_xldudf_SCOTT_GL(OrgId,B60,0,PeriodEnd)),0)</f>
        <v>0</v>
      </c>
      <c r="G60" s="20">
        <f t="shared" si="0"/>
        <v>0</v>
      </c>
      <c r="H60" s="20">
        <f t="shared" si="1"/>
        <v>0</v>
      </c>
      <c r="I60" s="20">
        <f t="shared" si="2"/>
        <v>0</v>
      </c>
    </row>
    <row r="61" spans="1:9" x14ac:dyDescent="0.3">
      <c r="A61" t="str">
        <v>4500</v>
      </c>
      <c r="B61" t="str">
        <v>Merchandise Sales</v>
      </c>
      <c r="C61" t="str">
        <v>REVENUE</v>
      </c>
      <c r="D61" t="b">
        <v>1</v>
      </c>
      <c r="E61">
        <v>-1</v>
      </c>
      <c r="F61" s="6" cm="1">
        <f t="array" ref="F61">IFERROR(IF(D61,_xldudf_SCOTT_GL(OrgId,B61,YearStart,PeriodEnd),_xldudf_SCOTT_GL(OrgId,B61,0,PeriodEnd)),0)</f>
        <v>0</v>
      </c>
      <c r="G61" s="20">
        <f t="shared" si="0"/>
        <v>0</v>
      </c>
      <c r="H61" s="20">
        <f t="shared" si="1"/>
        <v>0</v>
      </c>
      <c r="I61" s="20">
        <f t="shared" si="2"/>
        <v>0</v>
      </c>
    </row>
    <row r="62" spans="1:9" x14ac:dyDescent="0.3">
      <c r="A62" t="str">
        <v>4510</v>
      </c>
      <c r="B62" t="str">
        <v>Tennis Ball Sales</v>
      </c>
      <c r="C62" t="str">
        <v>REVENUE</v>
      </c>
      <c r="D62" t="b">
        <v>1</v>
      </c>
      <c r="E62">
        <v>-1</v>
      </c>
      <c r="F62" s="6" cm="1">
        <f t="array" ref="F62">IFERROR(IF(D62,_xldudf_SCOTT_GL(OrgId,B62,YearStart,PeriodEnd),_xldudf_SCOTT_GL(OrgId,B62,0,PeriodEnd)),0)</f>
        <v>115.74</v>
      </c>
      <c r="G62" s="20">
        <f t="shared" si="0"/>
        <v>0</v>
      </c>
      <c r="H62" s="20">
        <f t="shared" si="1"/>
        <v>115.74</v>
      </c>
      <c r="I62" s="20">
        <f t="shared" si="2"/>
        <v>-115.74</v>
      </c>
    </row>
    <row r="63" spans="1:9" x14ac:dyDescent="0.3">
      <c r="A63" t="str">
        <v>4520</v>
      </c>
      <c r="B63" t="str">
        <v>Clothing</v>
      </c>
      <c r="C63" t="str">
        <v>REVENUE</v>
      </c>
      <c r="D63" t="b">
        <v>1</v>
      </c>
      <c r="E63">
        <v>-1</v>
      </c>
      <c r="F63" s="6" cm="1">
        <f t="array" ref="F63">IFERROR(IF(D63,_xldudf_SCOTT_GL(OrgId,B63,YearStart,PeriodEnd),_xldudf_SCOTT_GL(OrgId,B63,0,PeriodEnd)),0)</f>
        <v>0</v>
      </c>
      <c r="G63" s="20">
        <f t="shared" si="0"/>
        <v>0</v>
      </c>
      <c r="H63" s="20">
        <f t="shared" si="1"/>
        <v>0</v>
      </c>
      <c r="I63" s="20">
        <f t="shared" si="2"/>
        <v>0</v>
      </c>
    </row>
    <row r="64" spans="1:9" x14ac:dyDescent="0.3">
      <c r="A64" t="str">
        <v>4600</v>
      </c>
      <c r="B64" t="str">
        <v>Food Revenue</v>
      </c>
      <c r="C64" t="str">
        <v>REVENUE</v>
      </c>
      <c r="D64" t="b">
        <v>1</v>
      </c>
      <c r="E64">
        <v>-1</v>
      </c>
      <c r="F64" s="6" cm="1">
        <f t="array" ref="F64">IFERROR(IF(D64,_xldudf_SCOTT_GL(OrgId,B64,YearStart,PeriodEnd),_xldudf_SCOTT_GL(OrgId,B64,0,PeriodEnd)),0)</f>
        <v>34</v>
      </c>
      <c r="G64" s="20">
        <f t="shared" si="0"/>
        <v>0</v>
      </c>
      <c r="H64" s="20">
        <f t="shared" si="1"/>
        <v>34</v>
      </c>
      <c r="I64" s="20">
        <f t="shared" si="2"/>
        <v>-34</v>
      </c>
    </row>
    <row r="65" spans="1:9" x14ac:dyDescent="0.3">
      <c r="A65" t="str">
        <v>4602</v>
      </c>
      <c r="B65" t="str">
        <v>Fourth Friday Revenue</v>
      </c>
      <c r="C65" t="str">
        <v>REVENUE</v>
      </c>
      <c r="D65" t="b">
        <v>1</v>
      </c>
      <c r="E65">
        <v>-1</v>
      </c>
      <c r="F65" s="6" cm="1">
        <f t="array" ref="F65">IFERROR(IF(D65,_xldudf_SCOTT_GL(OrgId,B65,YearStart,PeriodEnd),_xldudf_SCOTT_GL(OrgId,B65,0,PeriodEnd)),0)</f>
        <v>170</v>
      </c>
      <c r="G65" s="20">
        <f t="shared" si="0"/>
        <v>0</v>
      </c>
      <c r="H65" s="20">
        <f t="shared" si="1"/>
        <v>170</v>
      </c>
      <c r="I65" s="20">
        <f t="shared" si="2"/>
        <v>-170</v>
      </c>
    </row>
    <row r="66" spans="1:9" x14ac:dyDescent="0.3">
      <c r="A66" t="str">
        <v>4610</v>
      </c>
      <c r="B66" t="str">
        <v>Beverage Sales</v>
      </c>
      <c r="C66" t="str">
        <v>REVENUE</v>
      </c>
      <c r="D66" t="b">
        <v>1</v>
      </c>
      <c r="E66">
        <v>-1</v>
      </c>
      <c r="F66" s="6" cm="1">
        <f t="array" ref="F66">IFERROR(IF(D66,_xldudf_SCOTT_GL(OrgId,B66,YearStart,PeriodEnd),_xldudf_SCOTT_GL(OrgId,B66,0,PeriodEnd)),0)</f>
        <v>75.25</v>
      </c>
      <c r="G66" s="20">
        <f t="shared" si="0"/>
        <v>0</v>
      </c>
      <c r="H66" s="20">
        <f t="shared" si="1"/>
        <v>75.25</v>
      </c>
      <c r="I66" s="20">
        <f t="shared" si="2"/>
        <v>-75.25</v>
      </c>
    </row>
    <row r="67" spans="1:9" x14ac:dyDescent="0.3">
      <c r="A67" t="str">
        <v>4800</v>
      </c>
      <c r="B67" t="str">
        <v>Other Revenue</v>
      </c>
      <c r="C67" t="str">
        <v>REVENUE</v>
      </c>
      <c r="D67" t="b">
        <v>1</v>
      </c>
      <c r="E67">
        <v>-1</v>
      </c>
      <c r="F67" s="6" cm="1">
        <f t="array" ref="F67">IFERROR(IF(D67,_xldudf_SCOTT_GL(OrgId,B67,YearStart,PeriodEnd),_xldudf_SCOTT_GL(OrgId,B67,0,PeriodEnd)),0)</f>
        <v>278.27999999999997</v>
      </c>
      <c r="G67" s="20">
        <f t="shared" si="0"/>
        <v>0</v>
      </c>
      <c r="H67" s="20">
        <f t="shared" si="1"/>
        <v>278.27999999999997</v>
      </c>
      <c r="I67" s="20">
        <f t="shared" si="2"/>
        <v>-278.27999999999997</v>
      </c>
    </row>
    <row r="68" spans="1:9" x14ac:dyDescent="0.3">
      <c r="A68" t="str">
        <v>4900</v>
      </c>
      <c r="B68" t="str">
        <v>Interest Income</v>
      </c>
      <c r="C68" t="str">
        <v>REVENUE</v>
      </c>
      <c r="D68" t="b">
        <v>1</v>
      </c>
      <c r="E68">
        <v>-1</v>
      </c>
      <c r="F68" s="6" cm="1">
        <f t="array" ref="F68">IFERROR(IF(D68,_xldudf_SCOTT_GL(OrgId,B68,YearStart,PeriodEnd),_xldudf_SCOTT_GL(OrgId,B68,0,PeriodEnd)),0)</f>
        <v>0</v>
      </c>
      <c r="G68" s="20">
        <f t="shared" si="0"/>
        <v>0</v>
      </c>
      <c r="H68" s="20">
        <f t="shared" si="1"/>
        <v>0</v>
      </c>
      <c r="I68" s="20">
        <f t="shared" si="2"/>
        <v>0</v>
      </c>
    </row>
    <row r="69" spans="1:9" x14ac:dyDescent="0.3">
      <c r="A69" t="str">
        <v>5100</v>
      </c>
      <c r="B69" t="str">
        <v>Cost of Goods Sold</v>
      </c>
      <c r="C69" t="str">
        <v>DIRECTCOSTS</v>
      </c>
      <c r="D69" t="b">
        <v>1</v>
      </c>
      <c r="E69">
        <v>1</v>
      </c>
      <c r="F69" s="6" cm="1">
        <f t="array" ref="F69">IFERROR(IF(D69,_xldudf_SCOTT_GL(OrgId,B69,YearStart,PeriodEnd),_xldudf_SCOTT_GL(OrgId,B69,0,PeriodEnd)),0)</f>
        <v>0</v>
      </c>
      <c r="G69" s="20">
        <f t="shared" si="0"/>
        <v>0</v>
      </c>
      <c r="H69" s="20">
        <f t="shared" si="1"/>
        <v>0</v>
      </c>
      <c r="I69" s="20">
        <f t="shared" si="2"/>
        <v>0</v>
      </c>
    </row>
    <row r="70" spans="1:9" x14ac:dyDescent="0.3">
      <c r="A70" t="str">
        <v>5200</v>
      </c>
      <c r="B70" t="str">
        <v>Salaries &amp; Wages</v>
      </c>
      <c r="C70" t="str">
        <v>EXPENSE</v>
      </c>
      <c r="D70" t="b">
        <v>1</v>
      </c>
      <c r="E70">
        <v>1</v>
      </c>
      <c r="F70" s="6" cm="1">
        <f t="array" ref="F70">IFERROR(IF(D70,_xldudf_SCOTT_GL(OrgId,B70,YearStart,PeriodEnd),_xldudf_SCOTT_GL(OrgId,B70,0,PeriodEnd)),0)</f>
        <v>7996.21</v>
      </c>
      <c r="G70" s="20">
        <f t="shared" si="0"/>
        <v>7996.21</v>
      </c>
      <c r="H70" s="20">
        <f t="shared" si="1"/>
        <v>0</v>
      </c>
      <c r="I70" s="20">
        <f t="shared" si="2"/>
        <v>7996.21</v>
      </c>
    </row>
    <row r="71" spans="1:9" x14ac:dyDescent="0.3">
      <c r="A71" t="str">
        <v>5201</v>
      </c>
      <c r="B71" t="str">
        <v>Labor + some payroll taxes</v>
      </c>
      <c r="C71" t="str">
        <v>EXPENSE</v>
      </c>
      <c r="D71" t="b">
        <v>1</v>
      </c>
      <c r="E71">
        <v>1</v>
      </c>
      <c r="F71" s="6" cm="1">
        <f t="array" ref="F71">IFERROR(IF(D71,_xldudf_SCOTT_GL(OrgId,B71,YearStart,PeriodEnd),_xldudf_SCOTT_GL(OrgId,B71,0,PeriodEnd)),0)</f>
        <v>0</v>
      </c>
      <c r="G71" s="20">
        <f t="shared" si="0"/>
        <v>0</v>
      </c>
      <c r="H71" s="20">
        <f t="shared" si="1"/>
        <v>0</v>
      </c>
      <c r="I71" s="20">
        <f t="shared" si="2"/>
        <v>0</v>
      </c>
    </row>
    <row r="72" spans="1:9" x14ac:dyDescent="0.3">
      <c r="A72" t="str">
        <v>5202</v>
      </c>
      <c r="B72" t="str">
        <v>Payroll Taxes</v>
      </c>
      <c r="C72" t="str">
        <v>EXPENSE</v>
      </c>
      <c r="D72" t="b">
        <v>1</v>
      </c>
      <c r="E72">
        <v>1</v>
      </c>
      <c r="F72" s="6" cm="1">
        <f t="array" ref="F72">IFERROR(IF(D72,_xldudf_SCOTT_GL(OrgId,B72,YearStart,PeriodEnd),_xldudf_SCOTT_GL(OrgId,B72,0,PeriodEnd)),0)</f>
        <v>75.959999999999994</v>
      </c>
      <c r="G72" s="20">
        <f t="shared" si="0"/>
        <v>75.959999999999994</v>
      </c>
      <c r="H72" s="20">
        <f t="shared" si="1"/>
        <v>0</v>
      </c>
      <c r="I72" s="20">
        <f t="shared" si="2"/>
        <v>75.959999999999994</v>
      </c>
    </row>
    <row r="73" spans="1:9" x14ac:dyDescent="0.3">
      <c r="A73" t="str">
        <v>5250</v>
      </c>
      <c r="B73" t="str">
        <v>EOY Staff Bonus</v>
      </c>
      <c r="C73" t="str">
        <v>EXPENSE</v>
      </c>
      <c r="D73" t="b">
        <v>1</v>
      </c>
      <c r="E73">
        <v>1</v>
      </c>
      <c r="F73" s="6" cm="1">
        <f t="array" ref="F73">IFERROR(IF(D73,_xldudf_SCOTT_GL(OrgId,B73,YearStart,PeriodEnd),_xldudf_SCOTT_GL(OrgId,B73,0,PeriodEnd)),0)</f>
        <v>0</v>
      </c>
      <c r="G73" s="20">
        <f t="shared" ref="G73:G136" si="3">IF(I73&gt;0,I73,0)</f>
        <v>0</v>
      </c>
      <c r="H73" s="20">
        <f t="shared" ref="H73:H136" si="4">IF(I73&lt;0,-I73,0)</f>
        <v>0</v>
      </c>
      <c r="I73" s="20">
        <f t="shared" ref="I73:I136" si="5">E73*F73</f>
        <v>0</v>
      </c>
    </row>
    <row r="74" spans="1:9" x14ac:dyDescent="0.3">
      <c r="A74" t="str">
        <v>5300</v>
      </c>
      <c r="B74" t="str">
        <v>Court Maintenance</v>
      </c>
      <c r="C74" t="str">
        <v>EXPENSE</v>
      </c>
      <c r="D74" t="b">
        <v>1</v>
      </c>
      <c r="E74">
        <v>1</v>
      </c>
      <c r="F74" s="6" cm="1">
        <f t="array" ref="F74">IFERROR(IF(D74,_xldudf_SCOTT_GL(OrgId,B74,YearStart,PeriodEnd),_xldudf_SCOTT_GL(OrgId,B74,0,PeriodEnd)),0)</f>
        <v>12282.91</v>
      </c>
      <c r="G74" s="20">
        <f t="shared" si="3"/>
        <v>12282.91</v>
      </c>
      <c r="H74" s="20">
        <f t="shared" si="4"/>
        <v>0</v>
      </c>
      <c r="I74" s="20">
        <f t="shared" si="5"/>
        <v>12282.91</v>
      </c>
    </row>
    <row r="75" spans="1:9" x14ac:dyDescent="0.3">
      <c r="A75" t="str">
        <v>5301</v>
      </c>
      <c r="B75" t="str">
        <v>Building Maintenance</v>
      </c>
      <c r="C75" t="str">
        <v>EXPENSE</v>
      </c>
      <c r="D75" t="b">
        <v>1</v>
      </c>
      <c r="E75">
        <v>1</v>
      </c>
      <c r="F75" s="6" cm="1">
        <f t="array" ref="F75">IFERROR(IF(D75,_xldudf_SCOTT_GL(OrgId,B75,YearStart,PeriodEnd),_xldudf_SCOTT_GL(OrgId,B75,0,PeriodEnd)),0)</f>
        <v>638.79</v>
      </c>
      <c r="G75" s="20">
        <f t="shared" si="3"/>
        <v>638.79</v>
      </c>
      <c r="H75" s="20">
        <f t="shared" si="4"/>
        <v>0</v>
      </c>
      <c r="I75" s="20">
        <f t="shared" si="5"/>
        <v>638.79</v>
      </c>
    </row>
    <row r="76" spans="1:9" x14ac:dyDescent="0.3">
      <c r="A76" t="str">
        <v>5302</v>
      </c>
      <c r="B76" t="str">
        <v>Operating Supplies</v>
      </c>
      <c r="C76" t="str">
        <v>EXPENSE</v>
      </c>
      <c r="D76" t="b">
        <v>1</v>
      </c>
      <c r="E76">
        <v>1</v>
      </c>
      <c r="F76" s="6" cm="1">
        <f t="array" ref="F76">IFERROR(IF(D76,_xldudf_SCOTT_GL(OrgId,B76,YearStart,PeriodEnd),_xldudf_SCOTT_GL(OrgId,B76,0,PeriodEnd)),0)</f>
        <v>0</v>
      </c>
      <c r="G76" s="20">
        <f t="shared" si="3"/>
        <v>0</v>
      </c>
      <c r="H76" s="20">
        <f t="shared" si="4"/>
        <v>0</v>
      </c>
      <c r="I76" s="20">
        <f t="shared" si="5"/>
        <v>0</v>
      </c>
    </row>
    <row r="77" spans="1:9" x14ac:dyDescent="0.3">
      <c r="A77" t="str">
        <v>5303</v>
      </c>
      <c r="B77" t="str">
        <v>Office Supplies</v>
      </c>
      <c r="C77" t="str">
        <v>EXPENSE</v>
      </c>
      <c r="D77" t="b">
        <v>1</v>
      </c>
      <c r="E77">
        <v>1</v>
      </c>
      <c r="F77" s="6" cm="1">
        <f t="array" ref="F77">IFERROR(IF(D77,_xldudf_SCOTT_GL(OrgId,B77,YearStart,PeriodEnd),_xldudf_SCOTT_GL(OrgId,B77,0,PeriodEnd)),0)</f>
        <v>0</v>
      </c>
      <c r="G77" s="20">
        <f t="shared" si="3"/>
        <v>0</v>
      </c>
      <c r="H77" s="20">
        <f t="shared" si="4"/>
        <v>0</v>
      </c>
      <c r="I77" s="20">
        <f t="shared" si="5"/>
        <v>0</v>
      </c>
    </row>
    <row r="78" spans="1:9" x14ac:dyDescent="0.3">
      <c r="A78" t="str">
        <v>5304</v>
      </c>
      <c r="B78" t="str">
        <v>Postage &amp; Delivery</v>
      </c>
      <c r="C78" t="str">
        <v>EXPENSE</v>
      </c>
      <c r="D78" t="b">
        <v>1</v>
      </c>
      <c r="E78">
        <v>1</v>
      </c>
      <c r="F78" s="6" cm="1">
        <f t="array" ref="F78">IFERROR(IF(D78,_xldudf_SCOTT_GL(OrgId,B78,YearStart,PeriodEnd),_xldudf_SCOTT_GL(OrgId,B78,0,PeriodEnd)),0)</f>
        <v>0</v>
      </c>
      <c r="G78" s="20">
        <f t="shared" si="3"/>
        <v>0</v>
      </c>
      <c r="H78" s="20">
        <f t="shared" si="4"/>
        <v>0</v>
      </c>
      <c r="I78" s="20">
        <f t="shared" si="5"/>
        <v>0</v>
      </c>
    </row>
    <row r="79" spans="1:9" x14ac:dyDescent="0.3">
      <c r="A79" t="str">
        <v>5310</v>
      </c>
      <c r="B79" t="str">
        <v>Food Purchases</v>
      </c>
      <c r="C79" t="str">
        <v>EXPENSE</v>
      </c>
      <c r="D79" t="b">
        <v>1</v>
      </c>
      <c r="E79">
        <v>1</v>
      </c>
      <c r="F79" s="6" cm="1">
        <f t="array" ref="F79">IFERROR(IF(D79,_xldudf_SCOTT_GL(OrgId,B79,YearStart,PeriodEnd),_xldudf_SCOTT_GL(OrgId,B79,0,PeriodEnd)),0)</f>
        <v>0</v>
      </c>
      <c r="G79" s="20">
        <f t="shared" si="3"/>
        <v>0</v>
      </c>
      <c r="H79" s="20">
        <f t="shared" si="4"/>
        <v>0</v>
      </c>
      <c r="I79" s="20">
        <f t="shared" si="5"/>
        <v>0</v>
      </c>
    </row>
    <row r="80" spans="1:9" x14ac:dyDescent="0.3">
      <c r="A80" t="str">
        <v>5312</v>
      </c>
      <c r="B80" t="str">
        <v>Fourth Friday Expenses</v>
      </c>
      <c r="C80" t="str">
        <v>EXPENSE</v>
      </c>
      <c r="D80" t="b">
        <v>1</v>
      </c>
      <c r="E80">
        <v>1</v>
      </c>
      <c r="F80" s="6" cm="1">
        <f t="array" ref="F80">IFERROR(IF(D80,_xldudf_SCOTT_GL(OrgId,B80,YearStart,PeriodEnd),_xldudf_SCOTT_GL(OrgId,B80,0,PeriodEnd)),0)</f>
        <v>424.13</v>
      </c>
      <c r="G80" s="20">
        <f t="shared" si="3"/>
        <v>424.13</v>
      </c>
      <c r="H80" s="20">
        <f t="shared" si="4"/>
        <v>0</v>
      </c>
      <c r="I80" s="20">
        <f t="shared" si="5"/>
        <v>424.13</v>
      </c>
    </row>
    <row r="81" spans="1:9" x14ac:dyDescent="0.3">
      <c r="A81" t="str">
        <v>5320</v>
      </c>
      <c r="B81" t="str">
        <v>Beverage Purchase</v>
      </c>
      <c r="C81" t="str">
        <v>EXPENSE</v>
      </c>
      <c r="D81" t="b">
        <v>1</v>
      </c>
      <c r="E81">
        <v>1</v>
      </c>
      <c r="F81" s="6" cm="1">
        <f t="array" ref="F81">IFERROR(IF(D81,_xldudf_SCOTT_GL(OrgId,B81,YearStart,PeriodEnd),_xldudf_SCOTT_GL(OrgId,B81,0,PeriodEnd)),0)</f>
        <v>0</v>
      </c>
      <c r="G81" s="20">
        <f t="shared" si="3"/>
        <v>0</v>
      </c>
      <c r="H81" s="20">
        <f t="shared" si="4"/>
        <v>0</v>
      </c>
      <c r="I81" s="20">
        <f t="shared" si="5"/>
        <v>0</v>
      </c>
    </row>
    <row r="82" spans="1:9" x14ac:dyDescent="0.3">
      <c r="A82" t="str">
        <v>5330</v>
      </c>
      <c r="B82" t="str">
        <v>Tennis Ball Purchase</v>
      </c>
      <c r="C82" t="str">
        <v>EXPENSE</v>
      </c>
      <c r="D82" t="b">
        <v>1</v>
      </c>
      <c r="E82">
        <v>1</v>
      </c>
      <c r="F82" s="6" cm="1">
        <f t="array" ref="F82">IFERROR(IF(D82,_xldudf_SCOTT_GL(OrgId,B82,YearStart,PeriodEnd),_xldudf_SCOTT_GL(OrgId,B82,0,PeriodEnd)),0)</f>
        <v>56</v>
      </c>
      <c r="G82" s="20">
        <f t="shared" si="3"/>
        <v>56</v>
      </c>
      <c r="H82" s="20">
        <f t="shared" si="4"/>
        <v>0</v>
      </c>
      <c r="I82" s="20">
        <f t="shared" si="5"/>
        <v>56</v>
      </c>
    </row>
    <row r="83" spans="1:9" x14ac:dyDescent="0.3">
      <c r="A83" t="str">
        <v>5400</v>
      </c>
      <c r="B83" t="str">
        <v>Utilities - Electric &amp; Gas</v>
      </c>
      <c r="C83" t="str">
        <v>EXPENSE</v>
      </c>
      <c r="D83" t="b">
        <v>1</v>
      </c>
      <c r="E83">
        <v>1</v>
      </c>
      <c r="F83" s="6" cm="1">
        <f t="array" ref="F83">IFERROR(IF(D83,_xldudf_SCOTT_GL(OrgId,B83,YearStart,PeriodEnd),_xldudf_SCOTT_GL(OrgId,B83,0,PeriodEnd)),0)</f>
        <v>168.57</v>
      </c>
      <c r="G83" s="20">
        <f t="shared" si="3"/>
        <v>168.57</v>
      </c>
      <c r="H83" s="20">
        <f t="shared" si="4"/>
        <v>0</v>
      </c>
      <c r="I83" s="20">
        <f t="shared" si="5"/>
        <v>168.57</v>
      </c>
    </row>
    <row r="84" spans="1:9" x14ac:dyDescent="0.3">
      <c r="A84" t="str">
        <v>5401</v>
      </c>
      <c r="B84" t="str">
        <v>Utilities - Telephone &amp; Internet</v>
      </c>
      <c r="C84" t="str">
        <v>EXPENSE</v>
      </c>
      <c r="D84" t="b">
        <v>1</v>
      </c>
      <c r="E84">
        <v>1</v>
      </c>
      <c r="F84" s="6" cm="1">
        <f t="array" ref="F84">IFERROR(IF(D84,_xldudf_SCOTT_GL(OrgId,B84,YearStart,PeriodEnd),_xldudf_SCOTT_GL(OrgId,B84,0,PeriodEnd)),0)</f>
        <v>192</v>
      </c>
      <c r="G84" s="20">
        <f t="shared" si="3"/>
        <v>192</v>
      </c>
      <c r="H84" s="20">
        <f t="shared" si="4"/>
        <v>0</v>
      </c>
      <c r="I84" s="20">
        <f t="shared" si="5"/>
        <v>192</v>
      </c>
    </row>
    <row r="85" spans="1:9" x14ac:dyDescent="0.3">
      <c r="A85" t="str">
        <v>5402</v>
      </c>
      <c r="B85" t="str">
        <v>Utilities - Water &amp; Sewer</v>
      </c>
      <c r="C85" t="str">
        <v>EXPENSE</v>
      </c>
      <c r="D85" t="b">
        <v>1</v>
      </c>
      <c r="E85">
        <v>1</v>
      </c>
      <c r="F85" s="6" cm="1">
        <f t="array" ref="F85">IFERROR(IF(D85,_xldudf_SCOTT_GL(OrgId,B85,YearStart,PeriodEnd),_xldudf_SCOTT_GL(OrgId,B85,0,PeriodEnd)),0)</f>
        <v>1893.77</v>
      </c>
      <c r="G85" s="20">
        <f t="shared" si="3"/>
        <v>1893.77</v>
      </c>
      <c r="H85" s="20">
        <f t="shared" si="4"/>
        <v>0</v>
      </c>
      <c r="I85" s="20">
        <f t="shared" si="5"/>
        <v>1893.77</v>
      </c>
    </row>
    <row r="86" spans="1:9" x14ac:dyDescent="0.3">
      <c r="A86" t="str">
        <v>5403</v>
      </c>
      <c r="B86" t="str">
        <v>Utilities - Trash Removal</v>
      </c>
      <c r="C86" t="str">
        <v>EXPENSE</v>
      </c>
      <c r="D86" t="b">
        <v>1</v>
      </c>
      <c r="E86">
        <v>1</v>
      </c>
      <c r="F86" s="6" cm="1">
        <f t="array" ref="F86">IFERROR(IF(D86,_xldudf_SCOTT_GL(OrgId,B86,YearStart,PeriodEnd),_xldudf_SCOTT_GL(OrgId,B86,0,PeriodEnd)),0)</f>
        <v>0</v>
      </c>
      <c r="G86" s="20">
        <f t="shared" si="3"/>
        <v>0</v>
      </c>
      <c r="H86" s="20">
        <f t="shared" si="4"/>
        <v>0</v>
      </c>
      <c r="I86" s="20">
        <f t="shared" si="5"/>
        <v>0</v>
      </c>
    </row>
    <row r="87" spans="1:9" x14ac:dyDescent="0.3">
      <c r="A87" t="str">
        <v>5500</v>
      </c>
      <c r="B87" t="str">
        <v>Marketing / Web Hosting</v>
      </c>
      <c r="C87" t="str">
        <v>EXPENSE</v>
      </c>
      <c r="D87" t="b">
        <v>1</v>
      </c>
      <c r="E87">
        <v>1</v>
      </c>
      <c r="F87" s="6" cm="1">
        <f t="array" ref="F87">IFERROR(IF(D87,_xldudf_SCOTT_GL(OrgId,B87,YearStart,PeriodEnd),_xldudf_SCOTT_GL(OrgId,B87,0,PeriodEnd)),0)</f>
        <v>1670.19</v>
      </c>
      <c r="G87" s="20">
        <f t="shared" si="3"/>
        <v>1670.19</v>
      </c>
      <c r="H87" s="20">
        <f t="shared" si="4"/>
        <v>0</v>
      </c>
      <c r="I87" s="20">
        <f t="shared" si="5"/>
        <v>1670.19</v>
      </c>
    </row>
    <row r="88" spans="1:9" x14ac:dyDescent="0.3">
      <c r="A88" t="str">
        <v>5501</v>
      </c>
      <c r="B88" t="str">
        <v>Signage</v>
      </c>
      <c r="C88" t="str">
        <v>EXPENSE</v>
      </c>
      <c r="D88" t="b">
        <v>1</v>
      </c>
      <c r="E88">
        <v>1</v>
      </c>
      <c r="F88" s="6" cm="1">
        <f t="array" ref="F88">IFERROR(IF(D88,_xldudf_SCOTT_GL(OrgId,B88,YearStart,PeriodEnd),_xldudf_SCOTT_GL(OrgId,B88,0,PeriodEnd)),0)</f>
        <v>158.94999999999999</v>
      </c>
      <c r="G88" s="20">
        <f t="shared" si="3"/>
        <v>158.94999999999999</v>
      </c>
      <c r="H88" s="20">
        <f t="shared" si="4"/>
        <v>0</v>
      </c>
      <c r="I88" s="20">
        <f t="shared" si="5"/>
        <v>158.94999999999999</v>
      </c>
    </row>
    <row r="89" spans="1:9" x14ac:dyDescent="0.3">
      <c r="A89" t="str">
        <v>5502</v>
      </c>
      <c r="B89" t="str">
        <v>Payment Discounts</v>
      </c>
      <c r="C89" t="str">
        <v>EXPENSE</v>
      </c>
      <c r="D89" t="b">
        <v>1</v>
      </c>
      <c r="E89">
        <v>1</v>
      </c>
      <c r="F89" s="6" cm="1">
        <f t="array" ref="F89">IFERROR(IF(D89,_xldudf_SCOTT_GL(OrgId,B89,YearStart,PeriodEnd),_xldudf_SCOTT_GL(OrgId,B89,0,PeriodEnd)),0)</f>
        <v>0</v>
      </c>
      <c r="G89" s="20">
        <f t="shared" si="3"/>
        <v>0</v>
      </c>
      <c r="H89" s="20">
        <f t="shared" si="4"/>
        <v>0</v>
      </c>
      <c r="I89" s="20">
        <f t="shared" si="5"/>
        <v>0</v>
      </c>
    </row>
    <row r="90" spans="1:9" x14ac:dyDescent="0.3">
      <c r="A90" t="str">
        <v>5503</v>
      </c>
      <c r="B90" t="str">
        <v>Web Hosting</v>
      </c>
      <c r="C90" t="str">
        <v>EXPENSE</v>
      </c>
      <c r="D90" t="b">
        <v>1</v>
      </c>
      <c r="E90">
        <v>1</v>
      </c>
      <c r="F90" s="6" cm="1">
        <f t="array" ref="F90">IFERROR(IF(D90,_xldudf_SCOTT_GL(OrgId,B90,YearStart,PeriodEnd),_xldudf_SCOTT_GL(OrgId,B90,0,PeriodEnd)),0)</f>
        <v>0</v>
      </c>
      <c r="G90" s="20">
        <f t="shared" si="3"/>
        <v>0</v>
      </c>
      <c r="H90" s="20">
        <f t="shared" si="4"/>
        <v>0</v>
      </c>
      <c r="I90" s="20">
        <f t="shared" si="5"/>
        <v>0</v>
      </c>
    </row>
    <row r="91" spans="1:9" x14ac:dyDescent="0.3">
      <c r="A91" t="str">
        <v>5600</v>
      </c>
      <c r="B91" t="str">
        <v>Project Expenses</v>
      </c>
      <c r="C91" t="str">
        <v>EXPENSE</v>
      </c>
      <c r="D91" t="b">
        <v>1</v>
      </c>
      <c r="E91">
        <v>1</v>
      </c>
      <c r="F91" s="6" cm="1">
        <f t="array" ref="F91">IFERROR(IF(D91,_xldudf_SCOTT_GL(OrgId,B91,YearStart,PeriodEnd),_xldudf_SCOTT_GL(OrgId,B91,0,PeriodEnd)),0)</f>
        <v>580</v>
      </c>
      <c r="G91" s="20">
        <f t="shared" si="3"/>
        <v>580</v>
      </c>
      <c r="H91" s="20">
        <f t="shared" si="4"/>
        <v>0</v>
      </c>
      <c r="I91" s="20">
        <f t="shared" si="5"/>
        <v>580</v>
      </c>
    </row>
    <row r="92" spans="1:9" x14ac:dyDescent="0.3">
      <c r="A92" t="str">
        <v>5601</v>
      </c>
      <c r="B92" t="str">
        <v>Porch Furniture</v>
      </c>
      <c r="C92" t="str">
        <v>EXPENSE</v>
      </c>
      <c r="D92" t="b">
        <v>1</v>
      </c>
      <c r="E92">
        <v>1</v>
      </c>
      <c r="F92" s="6" cm="1">
        <f t="array" ref="F92">IFERROR(IF(D92,_xldudf_SCOTT_GL(OrgId,B92,YearStart,PeriodEnd),_xldudf_SCOTT_GL(OrgId,B92,0,PeriodEnd)),0)</f>
        <v>0</v>
      </c>
      <c r="G92" s="20">
        <f t="shared" si="3"/>
        <v>0</v>
      </c>
      <c r="H92" s="20">
        <f t="shared" si="4"/>
        <v>0</v>
      </c>
      <c r="I92" s="20">
        <f t="shared" si="5"/>
        <v>0</v>
      </c>
    </row>
    <row r="93" spans="1:9" x14ac:dyDescent="0.3">
      <c r="A93" t="str">
        <v>5602</v>
      </c>
      <c r="B93" t="str">
        <v>Gable and Roof Repair</v>
      </c>
      <c r="C93" t="str">
        <v>EXPENSE</v>
      </c>
      <c r="D93" t="b">
        <v>1</v>
      </c>
      <c r="E93">
        <v>1</v>
      </c>
      <c r="F93" s="6" cm="1">
        <f t="array" ref="F93">IFERROR(IF(D93,_xldudf_SCOTT_GL(OrgId,B93,YearStart,PeriodEnd),_xldudf_SCOTT_GL(OrgId,B93,0,PeriodEnd)),0)</f>
        <v>0</v>
      </c>
      <c r="G93" s="20">
        <f t="shared" si="3"/>
        <v>0</v>
      </c>
      <c r="H93" s="20">
        <f t="shared" si="4"/>
        <v>0</v>
      </c>
      <c r="I93" s="20">
        <f t="shared" si="5"/>
        <v>0</v>
      </c>
    </row>
    <row r="94" spans="1:9" x14ac:dyDescent="0.3">
      <c r="A94" t="str">
        <v>5603</v>
      </c>
      <c r="B94" t="str">
        <v>Kathy Graeter Dedication</v>
      </c>
      <c r="C94" t="str">
        <v>EXPENSE</v>
      </c>
      <c r="D94" t="b">
        <v>1</v>
      </c>
      <c r="E94">
        <v>1</v>
      </c>
      <c r="F94" s="6" cm="1">
        <f t="array" ref="F94">IFERROR(IF(D94,_xldudf_SCOTT_GL(OrgId,B94,YearStart,PeriodEnd),_xldudf_SCOTT_GL(OrgId,B94,0,PeriodEnd)),0)</f>
        <v>844.71</v>
      </c>
      <c r="G94" s="20">
        <f t="shared" si="3"/>
        <v>844.71</v>
      </c>
      <c r="H94" s="20">
        <f t="shared" si="4"/>
        <v>0</v>
      </c>
      <c r="I94" s="20">
        <f t="shared" si="5"/>
        <v>844.71</v>
      </c>
    </row>
    <row r="95" spans="1:9" x14ac:dyDescent="0.3">
      <c r="A95" t="str">
        <v>6000</v>
      </c>
      <c r="B95" t="str">
        <v>Property Taxes</v>
      </c>
      <c r="C95" t="str">
        <v>EXPENSE</v>
      </c>
      <c r="D95" t="b">
        <v>1</v>
      </c>
      <c r="E95">
        <v>1</v>
      </c>
      <c r="F95" s="6" cm="1">
        <f t="array" ref="F95">IFERROR(IF(D95,_xldudf_SCOTT_GL(OrgId,B95,YearStart,PeriodEnd),_xldudf_SCOTT_GL(OrgId,B95,0,PeriodEnd)),0)</f>
        <v>12526.32</v>
      </c>
      <c r="G95" s="20">
        <f t="shared" si="3"/>
        <v>12526.32</v>
      </c>
      <c r="H95" s="20">
        <f t="shared" si="4"/>
        <v>0</v>
      </c>
      <c r="I95" s="20">
        <f t="shared" si="5"/>
        <v>12526.32</v>
      </c>
    </row>
    <row r="96" spans="1:9" x14ac:dyDescent="0.3">
      <c r="A96" t="str">
        <v>6100</v>
      </c>
      <c r="B96" t="str">
        <v>Insurance</v>
      </c>
      <c r="C96" t="str">
        <v>EXPENSE</v>
      </c>
      <c r="D96" t="b">
        <v>1</v>
      </c>
      <c r="E96">
        <v>1</v>
      </c>
      <c r="F96" s="6" cm="1">
        <f t="array" ref="F96">IFERROR(IF(D96,_xldudf_SCOTT_GL(OrgId,B96,YearStart,PeriodEnd),_xldudf_SCOTT_GL(OrgId,B96,0,PeriodEnd)),0)</f>
        <v>2522</v>
      </c>
      <c r="G96" s="20">
        <f t="shared" si="3"/>
        <v>2522</v>
      </c>
      <c r="H96" s="20">
        <f t="shared" si="4"/>
        <v>0</v>
      </c>
      <c r="I96" s="20">
        <f t="shared" si="5"/>
        <v>2522</v>
      </c>
    </row>
    <row r="97" spans="1:9" x14ac:dyDescent="0.3">
      <c r="A97" t="str">
        <v>6200</v>
      </c>
      <c r="B97" t="str">
        <v>Ohio Sales Taxes</v>
      </c>
      <c r="C97" t="str">
        <v>EXPENSE</v>
      </c>
      <c r="D97" t="b">
        <v>1</v>
      </c>
      <c r="E97">
        <v>1</v>
      </c>
      <c r="F97" s="6" cm="1">
        <f t="array" ref="F97">IFERROR(IF(D97,_xldudf_SCOTT_GL(OrgId,B97,YearStart,PeriodEnd),_xldudf_SCOTT_GL(OrgId,B97,0,PeriodEnd)),0)</f>
        <v>0</v>
      </c>
      <c r="G97" s="20">
        <f t="shared" si="3"/>
        <v>0</v>
      </c>
      <c r="H97" s="20">
        <f t="shared" si="4"/>
        <v>0</v>
      </c>
      <c r="I97" s="20">
        <f t="shared" si="5"/>
        <v>0</v>
      </c>
    </row>
    <row r="98" spans="1:9" x14ac:dyDescent="0.3">
      <c r="A98" t="str">
        <v>7000</v>
      </c>
      <c r="B98" t="str">
        <v>Depreciation &amp; Amortization</v>
      </c>
      <c r="C98" t="str">
        <v>DEPRECIATN</v>
      </c>
      <c r="D98" t="b">
        <v>1</v>
      </c>
      <c r="E98">
        <v>1</v>
      </c>
      <c r="F98" s="6" cm="1">
        <f t="array" ref="F98">IFERROR(IF(D98,_xldudf_SCOTT_GL(OrgId,B98,YearStart,PeriodEnd),_xldudf_SCOTT_GL(OrgId,B98,0,PeriodEnd)),0)</f>
        <v>0</v>
      </c>
      <c r="G98" s="20">
        <f t="shared" si="3"/>
        <v>0</v>
      </c>
      <c r="H98" s="20">
        <f t="shared" si="4"/>
        <v>0</v>
      </c>
      <c r="I98" s="20">
        <f t="shared" si="5"/>
        <v>0</v>
      </c>
    </row>
    <row r="99" spans="1:9" x14ac:dyDescent="0.3">
      <c r="A99" t="str">
        <v>9900</v>
      </c>
      <c r="B99" t="str">
        <v>Driveway Repair</v>
      </c>
      <c r="C99" t="str">
        <v>EXPENSE</v>
      </c>
      <c r="D99" t="b">
        <v>1</v>
      </c>
      <c r="E99">
        <v>1</v>
      </c>
      <c r="F99" s="6" cm="1">
        <f t="array" ref="F99">IFERROR(IF(D99,_xldudf_SCOTT_GL(OrgId,B99,YearStart,PeriodEnd),_xldudf_SCOTT_GL(OrgId,B99,0,PeriodEnd)),0)</f>
        <v>0</v>
      </c>
      <c r="G99" s="20">
        <f t="shared" si="3"/>
        <v>0</v>
      </c>
      <c r="H99" s="20">
        <f t="shared" si="4"/>
        <v>0</v>
      </c>
      <c r="I99" s="20">
        <f t="shared" si="5"/>
        <v>0</v>
      </c>
    </row>
    <row r="100" spans="1:9" x14ac:dyDescent="0.3">
      <c r="F100" s="6" cm="1">
        <f t="array" ref="F100">IFERROR(IF(D100,_xldudf_SCOTT_GL(OrgId,B100,YearStart,PeriodEnd),_xldudf_SCOTT_GL(OrgId,B100,0,PeriodEnd)),0)</f>
        <v>0</v>
      </c>
      <c r="G100" s="20">
        <f t="shared" si="3"/>
        <v>0</v>
      </c>
      <c r="H100" s="20">
        <f t="shared" si="4"/>
        <v>0</v>
      </c>
      <c r="I100" s="20">
        <f t="shared" si="5"/>
        <v>0</v>
      </c>
    </row>
    <row r="101" spans="1:9" x14ac:dyDescent="0.3">
      <c r="F101" s="6" cm="1">
        <f t="array" ref="F101">IFERROR(IF(D101,_xldudf_SCOTT_GL(OrgId,B101,YearStart,PeriodEnd),_xldudf_SCOTT_GL(OrgId,B101,0,PeriodEnd)),0)</f>
        <v>0</v>
      </c>
      <c r="G101" s="20">
        <f t="shared" si="3"/>
        <v>0</v>
      </c>
      <c r="H101" s="20">
        <f t="shared" si="4"/>
        <v>0</v>
      </c>
      <c r="I101" s="20">
        <f t="shared" si="5"/>
        <v>0</v>
      </c>
    </row>
    <row r="102" spans="1:9" x14ac:dyDescent="0.3">
      <c r="F102" s="6" cm="1">
        <f t="array" ref="F102">IFERROR(IF(D102,_xldudf_SCOTT_GL(OrgId,B102,YearStart,PeriodEnd),_xldudf_SCOTT_GL(OrgId,B102,0,PeriodEnd)),0)</f>
        <v>0</v>
      </c>
      <c r="G102" s="20">
        <f t="shared" si="3"/>
        <v>0</v>
      </c>
      <c r="H102" s="20">
        <f t="shared" si="4"/>
        <v>0</v>
      </c>
      <c r="I102" s="20">
        <f t="shared" si="5"/>
        <v>0</v>
      </c>
    </row>
    <row r="103" spans="1:9" x14ac:dyDescent="0.3">
      <c r="F103" s="6" cm="1">
        <f t="array" ref="F103">IFERROR(IF(D103,_xldudf_SCOTT_GL(OrgId,B103,YearStart,PeriodEnd),_xldudf_SCOTT_GL(OrgId,B103,0,PeriodEnd)),0)</f>
        <v>0</v>
      </c>
      <c r="G103" s="20">
        <f t="shared" si="3"/>
        <v>0</v>
      </c>
      <c r="H103" s="20">
        <f t="shared" si="4"/>
        <v>0</v>
      </c>
      <c r="I103" s="20">
        <f t="shared" si="5"/>
        <v>0</v>
      </c>
    </row>
    <row r="104" spans="1:9" x14ac:dyDescent="0.3">
      <c r="F104" s="6" cm="1">
        <f t="array" ref="F104">IFERROR(IF(D104,_xldudf_SCOTT_GL(OrgId,B104,YearStart,PeriodEnd),_xldudf_SCOTT_GL(OrgId,B104,0,PeriodEnd)),0)</f>
        <v>0</v>
      </c>
      <c r="G104" s="20">
        <f t="shared" si="3"/>
        <v>0</v>
      </c>
      <c r="H104" s="20">
        <f t="shared" si="4"/>
        <v>0</v>
      </c>
      <c r="I104" s="20">
        <f t="shared" si="5"/>
        <v>0</v>
      </c>
    </row>
    <row r="105" spans="1:9" x14ac:dyDescent="0.3">
      <c r="F105" s="6" cm="1">
        <f t="array" ref="F105">IFERROR(IF(D105,_xldudf_SCOTT_GL(OrgId,B105,YearStart,PeriodEnd),_xldudf_SCOTT_GL(OrgId,B105,0,PeriodEnd)),0)</f>
        <v>0</v>
      </c>
      <c r="G105" s="20">
        <f t="shared" si="3"/>
        <v>0</v>
      </c>
      <c r="H105" s="20">
        <f t="shared" si="4"/>
        <v>0</v>
      </c>
      <c r="I105" s="20">
        <f t="shared" si="5"/>
        <v>0</v>
      </c>
    </row>
    <row r="106" spans="1:9" x14ac:dyDescent="0.3">
      <c r="F106" s="6" cm="1">
        <f t="array" ref="F106">IFERROR(IF(D106,_xldudf_SCOTT_GL(OrgId,B106,YearStart,PeriodEnd),_xldudf_SCOTT_GL(OrgId,B106,0,PeriodEnd)),0)</f>
        <v>0</v>
      </c>
      <c r="G106" s="20">
        <f t="shared" si="3"/>
        <v>0</v>
      </c>
      <c r="H106" s="20">
        <f t="shared" si="4"/>
        <v>0</v>
      </c>
      <c r="I106" s="20">
        <f t="shared" si="5"/>
        <v>0</v>
      </c>
    </row>
    <row r="107" spans="1:9" x14ac:dyDescent="0.3">
      <c r="F107" s="6" cm="1">
        <f t="array" ref="F107">IFERROR(IF(D107,_xldudf_SCOTT_GL(OrgId,B107,YearStart,PeriodEnd),_xldudf_SCOTT_GL(OrgId,B107,0,PeriodEnd)),0)</f>
        <v>0</v>
      </c>
      <c r="G107" s="20">
        <f t="shared" si="3"/>
        <v>0</v>
      </c>
      <c r="H107" s="20">
        <f t="shared" si="4"/>
        <v>0</v>
      </c>
      <c r="I107" s="20">
        <f t="shared" si="5"/>
        <v>0</v>
      </c>
    </row>
    <row r="108" spans="1:9" x14ac:dyDescent="0.3">
      <c r="F108" s="6" cm="1">
        <f t="array" ref="F108">IFERROR(IF(D108,_xldudf_SCOTT_GL(OrgId,B108,YearStart,PeriodEnd),_xldudf_SCOTT_GL(OrgId,B108,0,PeriodEnd)),0)</f>
        <v>0</v>
      </c>
      <c r="G108" s="20">
        <f t="shared" si="3"/>
        <v>0</v>
      </c>
      <c r="H108" s="20">
        <f t="shared" si="4"/>
        <v>0</v>
      </c>
      <c r="I108" s="20">
        <f t="shared" si="5"/>
        <v>0</v>
      </c>
    </row>
    <row r="109" spans="1:9" x14ac:dyDescent="0.3">
      <c r="F109" s="6" cm="1">
        <f t="array" ref="F109">IFERROR(IF(D109,_xldudf_SCOTT_GL(OrgId,B109,YearStart,PeriodEnd),_xldudf_SCOTT_GL(OrgId,B109,0,PeriodEnd)),0)</f>
        <v>0</v>
      </c>
      <c r="G109" s="20">
        <f t="shared" si="3"/>
        <v>0</v>
      </c>
      <c r="H109" s="20">
        <f t="shared" si="4"/>
        <v>0</v>
      </c>
      <c r="I109" s="20">
        <f t="shared" si="5"/>
        <v>0</v>
      </c>
    </row>
    <row r="110" spans="1:9" x14ac:dyDescent="0.3">
      <c r="F110" s="6" cm="1">
        <f t="array" ref="F110">IFERROR(IF(D110,_xldudf_SCOTT_GL(OrgId,B110,YearStart,PeriodEnd),_xldudf_SCOTT_GL(OrgId,B110,0,PeriodEnd)),0)</f>
        <v>0</v>
      </c>
      <c r="G110" s="20">
        <f t="shared" si="3"/>
        <v>0</v>
      </c>
      <c r="H110" s="20">
        <f t="shared" si="4"/>
        <v>0</v>
      </c>
      <c r="I110" s="20">
        <f t="shared" si="5"/>
        <v>0</v>
      </c>
    </row>
    <row r="111" spans="1:9" x14ac:dyDescent="0.3">
      <c r="F111" s="6" cm="1">
        <f t="array" ref="F111">IFERROR(IF(D111,_xldudf_SCOTT_GL(OrgId,B111,YearStart,PeriodEnd),_xldudf_SCOTT_GL(OrgId,B111,0,PeriodEnd)),0)</f>
        <v>0</v>
      </c>
      <c r="G111" s="20">
        <f t="shared" si="3"/>
        <v>0</v>
      </c>
      <c r="H111" s="20">
        <f t="shared" si="4"/>
        <v>0</v>
      </c>
      <c r="I111" s="20">
        <f t="shared" si="5"/>
        <v>0</v>
      </c>
    </row>
    <row r="112" spans="1:9" x14ac:dyDescent="0.3">
      <c r="F112" s="6" cm="1">
        <f t="array" ref="F112">IFERROR(IF(D112,_xldudf_SCOTT_GL(OrgId,B112,YearStart,PeriodEnd),_xldudf_SCOTT_GL(OrgId,B112,0,PeriodEnd)),0)</f>
        <v>0</v>
      </c>
      <c r="G112" s="20">
        <f t="shared" si="3"/>
        <v>0</v>
      </c>
      <c r="H112" s="20">
        <f t="shared" si="4"/>
        <v>0</v>
      </c>
      <c r="I112" s="20">
        <f t="shared" si="5"/>
        <v>0</v>
      </c>
    </row>
    <row r="113" spans="6:9" x14ac:dyDescent="0.3">
      <c r="F113" s="6" cm="1">
        <f t="array" ref="F113">IFERROR(IF(D113,_xldudf_SCOTT_GL(OrgId,B113,YearStart,PeriodEnd),_xldudf_SCOTT_GL(OrgId,B113,0,PeriodEnd)),0)</f>
        <v>0</v>
      </c>
      <c r="G113" s="20">
        <f t="shared" si="3"/>
        <v>0</v>
      </c>
      <c r="H113" s="20">
        <f t="shared" si="4"/>
        <v>0</v>
      </c>
      <c r="I113" s="20">
        <f t="shared" si="5"/>
        <v>0</v>
      </c>
    </row>
    <row r="114" spans="6:9" x14ac:dyDescent="0.3">
      <c r="F114" s="6" cm="1">
        <f t="array" ref="F114">IFERROR(IF(D114,_xldudf_SCOTT_GL(OrgId,B114,YearStart,PeriodEnd),_xldudf_SCOTT_GL(OrgId,B114,0,PeriodEnd)),0)</f>
        <v>0</v>
      </c>
      <c r="G114" s="20">
        <f t="shared" si="3"/>
        <v>0</v>
      </c>
      <c r="H114" s="20">
        <f t="shared" si="4"/>
        <v>0</v>
      </c>
      <c r="I114" s="20">
        <f t="shared" si="5"/>
        <v>0</v>
      </c>
    </row>
    <row r="115" spans="6:9" x14ac:dyDescent="0.3">
      <c r="F115" s="6" cm="1">
        <f t="array" ref="F115">IFERROR(IF(D115,_xldudf_SCOTT_GL(OrgId,B115,YearStart,PeriodEnd),_xldudf_SCOTT_GL(OrgId,B115,0,PeriodEnd)),0)</f>
        <v>0</v>
      </c>
      <c r="G115" s="20">
        <f t="shared" si="3"/>
        <v>0</v>
      </c>
      <c r="H115" s="20">
        <f t="shared" si="4"/>
        <v>0</v>
      </c>
      <c r="I115" s="20">
        <f t="shared" si="5"/>
        <v>0</v>
      </c>
    </row>
    <row r="116" spans="6:9" x14ac:dyDescent="0.3">
      <c r="F116" s="6" cm="1">
        <f t="array" ref="F116">IFERROR(IF(D116,_xldudf_SCOTT_GL(OrgId,B116,YearStart,PeriodEnd),_xldudf_SCOTT_GL(OrgId,B116,0,PeriodEnd)),0)</f>
        <v>0</v>
      </c>
      <c r="G116" s="20">
        <f t="shared" si="3"/>
        <v>0</v>
      </c>
      <c r="H116" s="20">
        <f t="shared" si="4"/>
        <v>0</v>
      </c>
      <c r="I116" s="20">
        <f t="shared" si="5"/>
        <v>0</v>
      </c>
    </row>
    <row r="117" spans="6:9" x14ac:dyDescent="0.3">
      <c r="F117" s="6" cm="1">
        <f t="array" ref="F117">IFERROR(IF(D117,_xldudf_SCOTT_GL(OrgId,B117,YearStart,PeriodEnd),_xldudf_SCOTT_GL(OrgId,B117,0,PeriodEnd)),0)</f>
        <v>0</v>
      </c>
      <c r="G117" s="20">
        <f t="shared" si="3"/>
        <v>0</v>
      </c>
      <c r="H117" s="20">
        <f t="shared" si="4"/>
        <v>0</v>
      </c>
      <c r="I117" s="20">
        <f t="shared" si="5"/>
        <v>0</v>
      </c>
    </row>
    <row r="118" spans="6:9" x14ac:dyDescent="0.3">
      <c r="F118" s="6" cm="1">
        <f t="array" ref="F118">IFERROR(IF(D118,_xldudf_SCOTT_GL(OrgId,B118,YearStart,PeriodEnd),_xldudf_SCOTT_GL(OrgId,B118,0,PeriodEnd)),0)</f>
        <v>0</v>
      </c>
      <c r="G118" s="20">
        <f t="shared" si="3"/>
        <v>0</v>
      </c>
      <c r="H118" s="20">
        <f t="shared" si="4"/>
        <v>0</v>
      </c>
      <c r="I118" s="20">
        <f t="shared" si="5"/>
        <v>0</v>
      </c>
    </row>
    <row r="119" spans="6:9" x14ac:dyDescent="0.3">
      <c r="F119" s="6" cm="1">
        <f t="array" ref="F119">IFERROR(IF(D119,_xldudf_SCOTT_GL(OrgId,B119,YearStart,PeriodEnd),_xldudf_SCOTT_GL(OrgId,B119,0,PeriodEnd)),0)</f>
        <v>0</v>
      </c>
      <c r="G119" s="20">
        <f t="shared" si="3"/>
        <v>0</v>
      </c>
      <c r="H119" s="20">
        <f t="shared" si="4"/>
        <v>0</v>
      </c>
      <c r="I119" s="20">
        <f t="shared" si="5"/>
        <v>0</v>
      </c>
    </row>
    <row r="120" spans="6:9" x14ac:dyDescent="0.3">
      <c r="F120" s="6" cm="1">
        <f t="array" ref="F120">IFERROR(IF(D120,_xldudf_SCOTT_GL(OrgId,B120,YearStart,PeriodEnd),_xldudf_SCOTT_GL(OrgId,B120,0,PeriodEnd)),0)</f>
        <v>0</v>
      </c>
      <c r="G120" s="20">
        <f t="shared" si="3"/>
        <v>0</v>
      </c>
      <c r="H120" s="20">
        <f t="shared" si="4"/>
        <v>0</v>
      </c>
      <c r="I120" s="20">
        <f t="shared" si="5"/>
        <v>0</v>
      </c>
    </row>
    <row r="121" spans="6:9" x14ac:dyDescent="0.3">
      <c r="F121" s="6" cm="1">
        <f t="array" ref="F121">IFERROR(IF(D121,_xldudf_SCOTT_GL(OrgId,B121,YearStart,PeriodEnd),_xldudf_SCOTT_GL(OrgId,B121,0,PeriodEnd)),0)</f>
        <v>0</v>
      </c>
      <c r="G121" s="20">
        <f t="shared" si="3"/>
        <v>0</v>
      </c>
      <c r="H121" s="20">
        <f t="shared" si="4"/>
        <v>0</v>
      </c>
      <c r="I121" s="20">
        <f t="shared" si="5"/>
        <v>0</v>
      </c>
    </row>
    <row r="122" spans="6:9" x14ac:dyDescent="0.3">
      <c r="F122" s="6" cm="1">
        <f t="array" ref="F122">IFERROR(IF(D122,_xldudf_SCOTT_GL(OrgId,B122,YearStart,PeriodEnd),_xldudf_SCOTT_GL(OrgId,B122,0,PeriodEnd)),0)</f>
        <v>0</v>
      </c>
      <c r="G122" s="20">
        <f t="shared" si="3"/>
        <v>0</v>
      </c>
      <c r="H122" s="20">
        <f t="shared" si="4"/>
        <v>0</v>
      </c>
      <c r="I122" s="20">
        <f t="shared" si="5"/>
        <v>0</v>
      </c>
    </row>
    <row r="123" spans="6:9" x14ac:dyDescent="0.3">
      <c r="F123" s="6" cm="1">
        <f t="array" ref="F123">IFERROR(IF(D123,_xldudf_SCOTT_GL(OrgId,B123,YearStart,PeriodEnd),_xldudf_SCOTT_GL(OrgId,B123,0,PeriodEnd)),0)</f>
        <v>0</v>
      </c>
      <c r="G123" s="20">
        <f t="shared" si="3"/>
        <v>0</v>
      </c>
      <c r="H123" s="20">
        <f t="shared" si="4"/>
        <v>0</v>
      </c>
      <c r="I123" s="20">
        <f t="shared" si="5"/>
        <v>0</v>
      </c>
    </row>
    <row r="124" spans="6:9" x14ac:dyDescent="0.3">
      <c r="F124" s="6" cm="1">
        <f t="array" ref="F124">IFERROR(IF(D124,_xldudf_SCOTT_GL(OrgId,B124,YearStart,PeriodEnd),_xldudf_SCOTT_GL(OrgId,B124,0,PeriodEnd)),0)</f>
        <v>0</v>
      </c>
      <c r="G124" s="20">
        <f t="shared" si="3"/>
        <v>0</v>
      </c>
      <c r="H124" s="20">
        <f t="shared" si="4"/>
        <v>0</v>
      </c>
      <c r="I124" s="20">
        <f t="shared" si="5"/>
        <v>0</v>
      </c>
    </row>
    <row r="125" spans="6:9" x14ac:dyDescent="0.3">
      <c r="F125" s="6" cm="1">
        <f t="array" ref="F125">IFERROR(IF(D125,_xldudf_SCOTT_GL(OrgId,B125,YearStart,PeriodEnd),_xldudf_SCOTT_GL(OrgId,B125,0,PeriodEnd)),0)</f>
        <v>0</v>
      </c>
      <c r="G125" s="20">
        <f t="shared" si="3"/>
        <v>0</v>
      </c>
      <c r="H125" s="20">
        <f t="shared" si="4"/>
        <v>0</v>
      </c>
      <c r="I125" s="20">
        <f t="shared" si="5"/>
        <v>0</v>
      </c>
    </row>
    <row r="126" spans="6:9" x14ac:dyDescent="0.3">
      <c r="F126" s="6" cm="1">
        <f t="array" ref="F126">IFERROR(IF(D126,_xldudf_SCOTT_GL(OrgId,B126,YearStart,PeriodEnd),_xldudf_SCOTT_GL(OrgId,B126,0,PeriodEnd)),0)</f>
        <v>0</v>
      </c>
      <c r="G126" s="20">
        <f t="shared" si="3"/>
        <v>0</v>
      </c>
      <c r="H126" s="20">
        <f t="shared" si="4"/>
        <v>0</v>
      </c>
      <c r="I126" s="20">
        <f t="shared" si="5"/>
        <v>0</v>
      </c>
    </row>
    <row r="127" spans="6:9" x14ac:dyDescent="0.3">
      <c r="F127" s="6" cm="1">
        <f t="array" ref="F127">IFERROR(IF(D127,_xldudf_SCOTT_GL(OrgId,B127,YearStart,PeriodEnd),_xldudf_SCOTT_GL(OrgId,B127,0,PeriodEnd)),0)</f>
        <v>0</v>
      </c>
      <c r="G127" s="20">
        <f t="shared" si="3"/>
        <v>0</v>
      </c>
      <c r="H127" s="20">
        <f t="shared" si="4"/>
        <v>0</v>
      </c>
      <c r="I127" s="20">
        <f t="shared" si="5"/>
        <v>0</v>
      </c>
    </row>
    <row r="128" spans="6:9" x14ac:dyDescent="0.3">
      <c r="F128" s="6" cm="1">
        <f t="array" ref="F128">IFERROR(IF(D128,_xldudf_SCOTT_GL(OrgId,B128,YearStart,PeriodEnd),_xldudf_SCOTT_GL(OrgId,B128,0,PeriodEnd)),0)</f>
        <v>0</v>
      </c>
      <c r="G128" s="20">
        <f t="shared" si="3"/>
        <v>0</v>
      </c>
      <c r="H128" s="20">
        <f t="shared" si="4"/>
        <v>0</v>
      </c>
      <c r="I128" s="20">
        <f t="shared" si="5"/>
        <v>0</v>
      </c>
    </row>
    <row r="129" spans="6:9" x14ac:dyDescent="0.3">
      <c r="F129" s="6" cm="1">
        <f t="array" ref="F129">IFERROR(IF(D129,_xldudf_SCOTT_GL(OrgId,B129,YearStart,PeriodEnd),_xldudf_SCOTT_GL(OrgId,B129,0,PeriodEnd)),0)</f>
        <v>0</v>
      </c>
      <c r="G129" s="20">
        <f t="shared" si="3"/>
        <v>0</v>
      </c>
      <c r="H129" s="20">
        <f t="shared" si="4"/>
        <v>0</v>
      </c>
      <c r="I129" s="20">
        <f t="shared" si="5"/>
        <v>0</v>
      </c>
    </row>
    <row r="130" spans="6:9" x14ac:dyDescent="0.3">
      <c r="F130" s="6" cm="1">
        <f t="array" ref="F130">IFERROR(IF(D130,_xldudf_SCOTT_GL(OrgId,B130,YearStart,PeriodEnd),_xldudf_SCOTT_GL(OrgId,B130,0,PeriodEnd)),0)</f>
        <v>0</v>
      </c>
      <c r="G130" s="20">
        <f t="shared" si="3"/>
        <v>0</v>
      </c>
      <c r="H130" s="20">
        <f t="shared" si="4"/>
        <v>0</v>
      </c>
      <c r="I130" s="20">
        <f t="shared" si="5"/>
        <v>0</v>
      </c>
    </row>
    <row r="131" spans="6:9" x14ac:dyDescent="0.3">
      <c r="F131" s="6" cm="1">
        <f t="array" ref="F131">IFERROR(IF(D131,_xldudf_SCOTT_GL(OrgId,B131,YearStart,PeriodEnd),_xldudf_SCOTT_GL(OrgId,B131,0,PeriodEnd)),0)</f>
        <v>0</v>
      </c>
      <c r="G131" s="20">
        <f t="shared" si="3"/>
        <v>0</v>
      </c>
      <c r="H131" s="20">
        <f t="shared" si="4"/>
        <v>0</v>
      </c>
      <c r="I131" s="20">
        <f t="shared" si="5"/>
        <v>0</v>
      </c>
    </row>
    <row r="132" spans="6:9" x14ac:dyDescent="0.3">
      <c r="F132" s="6" cm="1">
        <f t="array" ref="F132">IFERROR(IF(D132,_xldudf_SCOTT_GL(OrgId,B132,YearStart,PeriodEnd),_xldudf_SCOTT_GL(OrgId,B132,0,PeriodEnd)),0)</f>
        <v>0</v>
      </c>
      <c r="G132" s="20">
        <f t="shared" si="3"/>
        <v>0</v>
      </c>
      <c r="H132" s="20">
        <f t="shared" si="4"/>
        <v>0</v>
      </c>
      <c r="I132" s="20">
        <f t="shared" si="5"/>
        <v>0</v>
      </c>
    </row>
    <row r="133" spans="6:9" x14ac:dyDescent="0.3">
      <c r="F133" s="6" cm="1">
        <f t="array" ref="F133">IFERROR(IF(D133,_xldudf_SCOTT_GL(OrgId,B133,YearStart,PeriodEnd),_xldudf_SCOTT_GL(OrgId,B133,0,PeriodEnd)),0)</f>
        <v>0</v>
      </c>
      <c r="G133" s="20">
        <f t="shared" si="3"/>
        <v>0</v>
      </c>
      <c r="H133" s="20">
        <f t="shared" si="4"/>
        <v>0</v>
      </c>
      <c r="I133" s="20">
        <f t="shared" si="5"/>
        <v>0</v>
      </c>
    </row>
    <row r="134" spans="6:9" x14ac:dyDescent="0.3">
      <c r="F134" s="6" cm="1">
        <f t="array" ref="F134">IFERROR(IF(D134,_xldudf_SCOTT_GL(OrgId,B134,YearStart,PeriodEnd),_xldudf_SCOTT_GL(OrgId,B134,0,PeriodEnd)),0)</f>
        <v>0</v>
      </c>
      <c r="G134" s="20">
        <f t="shared" si="3"/>
        <v>0</v>
      </c>
      <c r="H134" s="20">
        <f t="shared" si="4"/>
        <v>0</v>
      </c>
      <c r="I134" s="20">
        <f t="shared" si="5"/>
        <v>0</v>
      </c>
    </row>
    <row r="135" spans="6:9" x14ac:dyDescent="0.3">
      <c r="F135" s="6" cm="1">
        <f t="array" ref="F135">IFERROR(IF(D135,_xldudf_SCOTT_GL(OrgId,B135,YearStart,PeriodEnd),_xldudf_SCOTT_GL(OrgId,B135,0,PeriodEnd)),0)</f>
        <v>0</v>
      </c>
      <c r="G135" s="20">
        <f t="shared" si="3"/>
        <v>0</v>
      </c>
      <c r="H135" s="20">
        <f t="shared" si="4"/>
        <v>0</v>
      </c>
      <c r="I135" s="20">
        <f t="shared" si="5"/>
        <v>0</v>
      </c>
    </row>
    <row r="136" spans="6:9" x14ac:dyDescent="0.3">
      <c r="F136" s="6" cm="1">
        <f t="array" ref="F136">IFERROR(IF(D136,_xldudf_SCOTT_GL(OrgId,B136,YearStart,PeriodEnd),_xldudf_SCOTT_GL(OrgId,B136,0,PeriodEnd)),0)</f>
        <v>0</v>
      </c>
      <c r="G136" s="20">
        <f t="shared" si="3"/>
        <v>0</v>
      </c>
      <c r="H136" s="20">
        <f t="shared" si="4"/>
        <v>0</v>
      </c>
      <c r="I136" s="20">
        <f t="shared" si="5"/>
        <v>0</v>
      </c>
    </row>
    <row r="137" spans="6:9" x14ac:dyDescent="0.3">
      <c r="F137" s="6" cm="1">
        <f t="array" ref="F137">IFERROR(IF(D137,_xldudf_SCOTT_GL(OrgId,B137,YearStart,PeriodEnd),_xldudf_SCOTT_GL(OrgId,B137,0,PeriodEnd)),0)</f>
        <v>0</v>
      </c>
      <c r="G137" s="20">
        <f t="shared" ref="G137:G200" si="6">IF(I137&gt;0,I137,0)</f>
        <v>0</v>
      </c>
      <c r="H137" s="20">
        <f t="shared" ref="H137:H200" si="7">IF(I137&lt;0,-I137,0)</f>
        <v>0</v>
      </c>
      <c r="I137" s="20">
        <f t="shared" ref="I137:I200" si="8">E137*F137</f>
        <v>0</v>
      </c>
    </row>
    <row r="138" spans="6:9" x14ac:dyDescent="0.3">
      <c r="F138" s="6" cm="1">
        <f t="array" ref="F138">IFERROR(IF(D138,_xldudf_SCOTT_GL(OrgId,B138,YearStart,PeriodEnd),_xldudf_SCOTT_GL(OrgId,B138,0,PeriodEnd)),0)</f>
        <v>0</v>
      </c>
      <c r="G138" s="20">
        <f t="shared" si="6"/>
        <v>0</v>
      </c>
      <c r="H138" s="20">
        <f t="shared" si="7"/>
        <v>0</v>
      </c>
      <c r="I138" s="20">
        <f t="shared" si="8"/>
        <v>0</v>
      </c>
    </row>
    <row r="139" spans="6:9" x14ac:dyDescent="0.3">
      <c r="F139" s="6" cm="1">
        <f t="array" ref="F139">IFERROR(IF(D139,_xldudf_SCOTT_GL(OrgId,B139,YearStart,PeriodEnd),_xldudf_SCOTT_GL(OrgId,B139,0,PeriodEnd)),0)</f>
        <v>0</v>
      </c>
      <c r="G139" s="20">
        <f t="shared" si="6"/>
        <v>0</v>
      </c>
      <c r="H139" s="20">
        <f t="shared" si="7"/>
        <v>0</v>
      </c>
      <c r="I139" s="20">
        <f t="shared" si="8"/>
        <v>0</v>
      </c>
    </row>
    <row r="140" spans="6:9" x14ac:dyDescent="0.3">
      <c r="F140" s="6" cm="1">
        <f t="array" ref="F140">IFERROR(IF(D140,_xldudf_SCOTT_GL(OrgId,B140,YearStart,PeriodEnd),_xldudf_SCOTT_GL(OrgId,B140,0,PeriodEnd)),0)</f>
        <v>0</v>
      </c>
      <c r="G140" s="20">
        <f t="shared" si="6"/>
        <v>0</v>
      </c>
      <c r="H140" s="20">
        <f t="shared" si="7"/>
        <v>0</v>
      </c>
      <c r="I140" s="20">
        <f t="shared" si="8"/>
        <v>0</v>
      </c>
    </row>
    <row r="141" spans="6:9" x14ac:dyDescent="0.3">
      <c r="F141" s="6" cm="1">
        <f t="array" ref="F141">IFERROR(IF(D141,_xldudf_SCOTT_GL(OrgId,B141,YearStart,PeriodEnd),_xldudf_SCOTT_GL(OrgId,B141,0,PeriodEnd)),0)</f>
        <v>0</v>
      </c>
      <c r="G141" s="20">
        <f t="shared" si="6"/>
        <v>0</v>
      </c>
      <c r="H141" s="20">
        <f t="shared" si="7"/>
        <v>0</v>
      </c>
      <c r="I141" s="20">
        <f t="shared" si="8"/>
        <v>0</v>
      </c>
    </row>
    <row r="142" spans="6:9" x14ac:dyDescent="0.3">
      <c r="F142" s="6" cm="1">
        <f t="array" ref="F142">IFERROR(IF(D142,_xldudf_SCOTT_GL(OrgId,B142,YearStart,PeriodEnd),_xldudf_SCOTT_GL(OrgId,B142,0,PeriodEnd)),0)</f>
        <v>0</v>
      </c>
      <c r="G142" s="20">
        <f t="shared" si="6"/>
        <v>0</v>
      </c>
      <c r="H142" s="20">
        <f t="shared" si="7"/>
        <v>0</v>
      </c>
      <c r="I142" s="20">
        <f t="shared" si="8"/>
        <v>0</v>
      </c>
    </row>
    <row r="143" spans="6:9" x14ac:dyDescent="0.3">
      <c r="F143" s="6" cm="1">
        <f t="array" ref="F143">IFERROR(IF(D143,_xldudf_SCOTT_GL(OrgId,B143,YearStart,PeriodEnd),_xldudf_SCOTT_GL(OrgId,B143,0,PeriodEnd)),0)</f>
        <v>0</v>
      </c>
      <c r="G143" s="20">
        <f t="shared" si="6"/>
        <v>0</v>
      </c>
      <c r="H143" s="20">
        <f t="shared" si="7"/>
        <v>0</v>
      </c>
      <c r="I143" s="20">
        <f t="shared" si="8"/>
        <v>0</v>
      </c>
    </row>
    <row r="144" spans="6:9" x14ac:dyDescent="0.3">
      <c r="F144" s="6" cm="1">
        <f t="array" ref="F144">IFERROR(IF(D144,_xldudf_SCOTT_GL(OrgId,B144,YearStart,PeriodEnd),_xldudf_SCOTT_GL(OrgId,B144,0,PeriodEnd)),0)</f>
        <v>0</v>
      </c>
      <c r="G144" s="20">
        <f t="shared" si="6"/>
        <v>0</v>
      </c>
      <c r="H144" s="20">
        <f t="shared" si="7"/>
        <v>0</v>
      </c>
      <c r="I144" s="20">
        <f t="shared" si="8"/>
        <v>0</v>
      </c>
    </row>
    <row r="145" spans="6:9" x14ac:dyDescent="0.3">
      <c r="F145" s="6" cm="1">
        <f t="array" ref="F145">IFERROR(IF(D145,_xldudf_SCOTT_GL(OrgId,B145,YearStart,PeriodEnd),_xldudf_SCOTT_GL(OrgId,B145,0,PeriodEnd)),0)</f>
        <v>0</v>
      </c>
      <c r="G145" s="20">
        <f t="shared" si="6"/>
        <v>0</v>
      </c>
      <c r="H145" s="20">
        <f t="shared" si="7"/>
        <v>0</v>
      </c>
      <c r="I145" s="20">
        <f t="shared" si="8"/>
        <v>0</v>
      </c>
    </row>
    <row r="146" spans="6:9" x14ac:dyDescent="0.3">
      <c r="F146" s="6" cm="1">
        <f t="array" ref="F146">IFERROR(IF(D146,_xldudf_SCOTT_GL(OrgId,B146,YearStart,PeriodEnd),_xldudf_SCOTT_GL(OrgId,B146,0,PeriodEnd)),0)</f>
        <v>0</v>
      </c>
      <c r="G146" s="20">
        <f t="shared" si="6"/>
        <v>0</v>
      </c>
      <c r="H146" s="20">
        <f t="shared" si="7"/>
        <v>0</v>
      </c>
      <c r="I146" s="20">
        <f t="shared" si="8"/>
        <v>0</v>
      </c>
    </row>
    <row r="147" spans="6:9" x14ac:dyDescent="0.3">
      <c r="F147" s="6" cm="1">
        <f t="array" ref="F147">IFERROR(IF(D147,_xldudf_SCOTT_GL(OrgId,B147,YearStart,PeriodEnd),_xldudf_SCOTT_GL(OrgId,B147,0,PeriodEnd)),0)</f>
        <v>0</v>
      </c>
      <c r="G147" s="20">
        <f t="shared" si="6"/>
        <v>0</v>
      </c>
      <c r="H147" s="20">
        <f t="shared" si="7"/>
        <v>0</v>
      </c>
      <c r="I147" s="20">
        <f t="shared" si="8"/>
        <v>0</v>
      </c>
    </row>
    <row r="148" spans="6:9" x14ac:dyDescent="0.3">
      <c r="F148" s="6" cm="1">
        <f t="array" ref="F148">IFERROR(IF(D148,_xldudf_SCOTT_GL(OrgId,B148,YearStart,PeriodEnd),_xldudf_SCOTT_GL(OrgId,B148,0,PeriodEnd)),0)</f>
        <v>0</v>
      </c>
      <c r="G148" s="20">
        <f t="shared" si="6"/>
        <v>0</v>
      </c>
      <c r="H148" s="20">
        <f t="shared" si="7"/>
        <v>0</v>
      </c>
      <c r="I148" s="20">
        <f t="shared" si="8"/>
        <v>0</v>
      </c>
    </row>
    <row r="149" spans="6:9" x14ac:dyDescent="0.3">
      <c r="F149" s="6" cm="1">
        <f t="array" ref="F149">IFERROR(IF(D149,_xldudf_SCOTT_GL(OrgId,B149,YearStart,PeriodEnd),_xldudf_SCOTT_GL(OrgId,B149,0,PeriodEnd)),0)</f>
        <v>0</v>
      </c>
      <c r="G149" s="20">
        <f t="shared" si="6"/>
        <v>0</v>
      </c>
      <c r="H149" s="20">
        <f t="shared" si="7"/>
        <v>0</v>
      </c>
      <c r="I149" s="20">
        <f t="shared" si="8"/>
        <v>0</v>
      </c>
    </row>
    <row r="150" spans="6:9" x14ac:dyDescent="0.3">
      <c r="F150" s="6" cm="1">
        <f t="array" ref="F150">IFERROR(IF(D150,_xldudf_SCOTT_GL(OrgId,B150,YearStart,PeriodEnd),_xldudf_SCOTT_GL(OrgId,B150,0,PeriodEnd)),0)</f>
        <v>0</v>
      </c>
      <c r="G150" s="20">
        <f t="shared" si="6"/>
        <v>0</v>
      </c>
      <c r="H150" s="20">
        <f t="shared" si="7"/>
        <v>0</v>
      </c>
      <c r="I150" s="20">
        <f t="shared" si="8"/>
        <v>0</v>
      </c>
    </row>
    <row r="151" spans="6:9" x14ac:dyDescent="0.3">
      <c r="F151" s="6" cm="1">
        <f t="array" ref="F151">IFERROR(IF(D151,_xldudf_SCOTT_GL(OrgId,B151,YearStart,PeriodEnd),_xldudf_SCOTT_GL(OrgId,B151,0,PeriodEnd)),0)</f>
        <v>0</v>
      </c>
      <c r="G151" s="20">
        <f t="shared" si="6"/>
        <v>0</v>
      </c>
      <c r="H151" s="20">
        <f t="shared" si="7"/>
        <v>0</v>
      </c>
      <c r="I151" s="20">
        <f t="shared" si="8"/>
        <v>0</v>
      </c>
    </row>
    <row r="152" spans="6:9" x14ac:dyDescent="0.3">
      <c r="F152" s="6" cm="1">
        <f t="array" ref="F152">IFERROR(IF(D152,_xldudf_SCOTT_GL(OrgId,B152,YearStart,PeriodEnd),_xldudf_SCOTT_GL(OrgId,B152,0,PeriodEnd)),0)</f>
        <v>0</v>
      </c>
      <c r="G152" s="20">
        <f t="shared" si="6"/>
        <v>0</v>
      </c>
      <c r="H152" s="20">
        <f t="shared" si="7"/>
        <v>0</v>
      </c>
      <c r="I152" s="20">
        <f t="shared" si="8"/>
        <v>0</v>
      </c>
    </row>
    <row r="153" spans="6:9" x14ac:dyDescent="0.3">
      <c r="F153" s="6" cm="1">
        <f t="array" ref="F153">IFERROR(IF(D153,_xldudf_SCOTT_GL(OrgId,B153,YearStart,PeriodEnd),_xldudf_SCOTT_GL(OrgId,B153,0,PeriodEnd)),0)</f>
        <v>0</v>
      </c>
      <c r="G153" s="20">
        <f t="shared" si="6"/>
        <v>0</v>
      </c>
      <c r="H153" s="20">
        <f t="shared" si="7"/>
        <v>0</v>
      </c>
      <c r="I153" s="20">
        <f t="shared" si="8"/>
        <v>0</v>
      </c>
    </row>
    <row r="154" spans="6:9" x14ac:dyDescent="0.3">
      <c r="F154" s="6" cm="1">
        <f t="array" ref="F154">IFERROR(IF(D154,_xldudf_SCOTT_GL(OrgId,B154,YearStart,PeriodEnd),_xldudf_SCOTT_GL(OrgId,B154,0,PeriodEnd)),0)</f>
        <v>0</v>
      </c>
      <c r="G154" s="20">
        <f t="shared" si="6"/>
        <v>0</v>
      </c>
      <c r="H154" s="20">
        <f t="shared" si="7"/>
        <v>0</v>
      </c>
      <c r="I154" s="20">
        <f t="shared" si="8"/>
        <v>0</v>
      </c>
    </row>
    <row r="155" spans="6:9" x14ac:dyDescent="0.3">
      <c r="F155" s="6" cm="1">
        <f t="array" ref="F155">IFERROR(IF(D155,_xldudf_SCOTT_GL(OrgId,B155,YearStart,PeriodEnd),_xldudf_SCOTT_GL(OrgId,B155,0,PeriodEnd)),0)</f>
        <v>0</v>
      </c>
      <c r="G155" s="20">
        <f t="shared" si="6"/>
        <v>0</v>
      </c>
      <c r="H155" s="20">
        <f t="shared" si="7"/>
        <v>0</v>
      </c>
      <c r="I155" s="20">
        <f t="shared" si="8"/>
        <v>0</v>
      </c>
    </row>
    <row r="156" spans="6:9" x14ac:dyDescent="0.3">
      <c r="F156" s="6" cm="1">
        <f t="array" ref="F156">IFERROR(IF(D156,_xldudf_SCOTT_GL(OrgId,B156,YearStart,PeriodEnd),_xldudf_SCOTT_GL(OrgId,B156,0,PeriodEnd)),0)</f>
        <v>0</v>
      </c>
      <c r="G156" s="20">
        <f t="shared" si="6"/>
        <v>0</v>
      </c>
      <c r="H156" s="20">
        <f t="shared" si="7"/>
        <v>0</v>
      </c>
      <c r="I156" s="20">
        <f t="shared" si="8"/>
        <v>0</v>
      </c>
    </row>
    <row r="157" spans="6:9" x14ac:dyDescent="0.3">
      <c r="F157" s="6" cm="1">
        <f t="array" ref="F157">IFERROR(IF(D157,_xldudf_SCOTT_GL(OrgId,B157,YearStart,PeriodEnd),_xldudf_SCOTT_GL(OrgId,B157,0,PeriodEnd)),0)</f>
        <v>0</v>
      </c>
      <c r="G157" s="20">
        <f t="shared" si="6"/>
        <v>0</v>
      </c>
      <c r="H157" s="20">
        <f t="shared" si="7"/>
        <v>0</v>
      </c>
      <c r="I157" s="20">
        <f t="shared" si="8"/>
        <v>0</v>
      </c>
    </row>
    <row r="158" spans="6:9" x14ac:dyDescent="0.3">
      <c r="F158" s="6" cm="1">
        <f t="array" ref="F158">IFERROR(IF(D158,_xldudf_SCOTT_GL(OrgId,B158,YearStart,PeriodEnd),_xldudf_SCOTT_GL(OrgId,B158,0,PeriodEnd)),0)</f>
        <v>0</v>
      </c>
      <c r="G158" s="20">
        <f t="shared" si="6"/>
        <v>0</v>
      </c>
      <c r="H158" s="20">
        <f t="shared" si="7"/>
        <v>0</v>
      </c>
      <c r="I158" s="20">
        <f t="shared" si="8"/>
        <v>0</v>
      </c>
    </row>
    <row r="159" spans="6:9" x14ac:dyDescent="0.3">
      <c r="F159" s="6" cm="1">
        <f t="array" ref="F159">IFERROR(IF(D159,_xldudf_SCOTT_GL(OrgId,B159,YearStart,PeriodEnd),_xldudf_SCOTT_GL(OrgId,B159,0,PeriodEnd)),0)</f>
        <v>0</v>
      </c>
      <c r="G159" s="20">
        <f t="shared" si="6"/>
        <v>0</v>
      </c>
      <c r="H159" s="20">
        <f t="shared" si="7"/>
        <v>0</v>
      </c>
      <c r="I159" s="20">
        <f t="shared" si="8"/>
        <v>0</v>
      </c>
    </row>
    <row r="160" spans="6:9" x14ac:dyDescent="0.3">
      <c r="F160" s="6" cm="1">
        <f t="array" ref="F160">IFERROR(IF(D160,_xldudf_SCOTT_GL(OrgId,B160,YearStart,PeriodEnd),_xldudf_SCOTT_GL(OrgId,B160,0,PeriodEnd)),0)</f>
        <v>0</v>
      </c>
      <c r="G160" s="20">
        <f t="shared" si="6"/>
        <v>0</v>
      </c>
      <c r="H160" s="20">
        <f t="shared" si="7"/>
        <v>0</v>
      </c>
      <c r="I160" s="20">
        <f t="shared" si="8"/>
        <v>0</v>
      </c>
    </row>
    <row r="161" spans="6:9" x14ac:dyDescent="0.3">
      <c r="F161" s="6" cm="1">
        <f t="array" ref="F161">IFERROR(IF(D161,_xldudf_SCOTT_GL(OrgId,B161,YearStart,PeriodEnd),_xldudf_SCOTT_GL(OrgId,B161,0,PeriodEnd)),0)</f>
        <v>0</v>
      </c>
      <c r="G161" s="20">
        <f t="shared" si="6"/>
        <v>0</v>
      </c>
      <c r="H161" s="20">
        <f t="shared" si="7"/>
        <v>0</v>
      </c>
      <c r="I161" s="20">
        <f t="shared" si="8"/>
        <v>0</v>
      </c>
    </row>
    <row r="162" spans="6:9" x14ac:dyDescent="0.3">
      <c r="F162" s="6" cm="1">
        <f t="array" ref="F162">IFERROR(IF(D162,_xldudf_SCOTT_GL(OrgId,B162,YearStart,PeriodEnd),_xldudf_SCOTT_GL(OrgId,B162,0,PeriodEnd)),0)</f>
        <v>0</v>
      </c>
      <c r="G162" s="20">
        <f t="shared" si="6"/>
        <v>0</v>
      </c>
      <c r="H162" s="20">
        <f t="shared" si="7"/>
        <v>0</v>
      </c>
      <c r="I162" s="20">
        <f t="shared" si="8"/>
        <v>0</v>
      </c>
    </row>
    <row r="163" spans="6:9" x14ac:dyDescent="0.3">
      <c r="F163" s="6" cm="1">
        <f t="array" ref="F163">IFERROR(IF(D163,_xldudf_SCOTT_GL(OrgId,B163,YearStart,PeriodEnd),_xldudf_SCOTT_GL(OrgId,B163,0,PeriodEnd)),0)</f>
        <v>0</v>
      </c>
      <c r="G163" s="20">
        <f t="shared" si="6"/>
        <v>0</v>
      </c>
      <c r="H163" s="20">
        <f t="shared" si="7"/>
        <v>0</v>
      </c>
      <c r="I163" s="20">
        <f t="shared" si="8"/>
        <v>0</v>
      </c>
    </row>
    <row r="164" spans="6:9" x14ac:dyDescent="0.3">
      <c r="F164" s="6" cm="1">
        <f t="array" ref="F164">IFERROR(IF(D164,_xldudf_SCOTT_GL(OrgId,B164,YearStart,PeriodEnd),_xldudf_SCOTT_GL(OrgId,B164,0,PeriodEnd)),0)</f>
        <v>0</v>
      </c>
      <c r="G164" s="20">
        <f t="shared" si="6"/>
        <v>0</v>
      </c>
      <c r="H164" s="20">
        <f t="shared" si="7"/>
        <v>0</v>
      </c>
      <c r="I164" s="20">
        <f t="shared" si="8"/>
        <v>0</v>
      </c>
    </row>
    <row r="165" spans="6:9" x14ac:dyDescent="0.3">
      <c r="F165" s="6" cm="1">
        <f t="array" ref="F165">IFERROR(IF(D165,_xldudf_SCOTT_GL(OrgId,B165,YearStart,PeriodEnd),_xldudf_SCOTT_GL(OrgId,B165,0,PeriodEnd)),0)</f>
        <v>0</v>
      </c>
      <c r="G165" s="20">
        <f t="shared" si="6"/>
        <v>0</v>
      </c>
      <c r="H165" s="20">
        <f t="shared" si="7"/>
        <v>0</v>
      </c>
      <c r="I165" s="20">
        <f t="shared" si="8"/>
        <v>0</v>
      </c>
    </row>
    <row r="166" spans="6:9" x14ac:dyDescent="0.3">
      <c r="F166" s="6" cm="1">
        <f t="array" ref="F166">IFERROR(IF(D166,_xldudf_SCOTT_GL(OrgId,B166,YearStart,PeriodEnd),_xldudf_SCOTT_GL(OrgId,B166,0,PeriodEnd)),0)</f>
        <v>0</v>
      </c>
      <c r="G166" s="20">
        <f t="shared" si="6"/>
        <v>0</v>
      </c>
      <c r="H166" s="20">
        <f t="shared" si="7"/>
        <v>0</v>
      </c>
      <c r="I166" s="20">
        <f t="shared" si="8"/>
        <v>0</v>
      </c>
    </row>
    <row r="167" spans="6:9" x14ac:dyDescent="0.3">
      <c r="F167" s="6" cm="1">
        <f t="array" ref="F167">IFERROR(IF(D167,_xldudf_SCOTT_GL(OrgId,B167,YearStart,PeriodEnd),_xldudf_SCOTT_GL(OrgId,B167,0,PeriodEnd)),0)</f>
        <v>0</v>
      </c>
      <c r="G167" s="20">
        <f t="shared" si="6"/>
        <v>0</v>
      </c>
      <c r="H167" s="20">
        <f t="shared" si="7"/>
        <v>0</v>
      </c>
      <c r="I167" s="20">
        <f t="shared" si="8"/>
        <v>0</v>
      </c>
    </row>
    <row r="168" spans="6:9" x14ac:dyDescent="0.3">
      <c r="F168" s="6" cm="1">
        <f t="array" ref="F168">IFERROR(IF(D168,_xldudf_SCOTT_GL(OrgId,B168,YearStart,PeriodEnd),_xldudf_SCOTT_GL(OrgId,B168,0,PeriodEnd)),0)</f>
        <v>0</v>
      </c>
      <c r="G168" s="20">
        <f t="shared" si="6"/>
        <v>0</v>
      </c>
      <c r="H168" s="20">
        <f t="shared" si="7"/>
        <v>0</v>
      </c>
      <c r="I168" s="20">
        <f t="shared" si="8"/>
        <v>0</v>
      </c>
    </row>
    <row r="169" spans="6:9" x14ac:dyDescent="0.3">
      <c r="F169" s="6" cm="1">
        <f t="array" ref="F169">IFERROR(IF(D169,_xldudf_SCOTT_GL(OrgId,B169,YearStart,PeriodEnd),_xldudf_SCOTT_GL(OrgId,B169,0,PeriodEnd)),0)</f>
        <v>0</v>
      </c>
      <c r="G169" s="20">
        <f t="shared" si="6"/>
        <v>0</v>
      </c>
      <c r="H169" s="20">
        <f t="shared" si="7"/>
        <v>0</v>
      </c>
      <c r="I169" s="20">
        <f t="shared" si="8"/>
        <v>0</v>
      </c>
    </row>
    <row r="170" spans="6:9" x14ac:dyDescent="0.3">
      <c r="F170" s="6" cm="1">
        <f t="array" ref="F170">IFERROR(IF(D170,_xldudf_SCOTT_GL(OrgId,B170,YearStart,PeriodEnd),_xldudf_SCOTT_GL(OrgId,B170,0,PeriodEnd)),0)</f>
        <v>0</v>
      </c>
      <c r="G170" s="20">
        <f t="shared" si="6"/>
        <v>0</v>
      </c>
      <c r="H170" s="20">
        <f t="shared" si="7"/>
        <v>0</v>
      </c>
      <c r="I170" s="20">
        <f t="shared" si="8"/>
        <v>0</v>
      </c>
    </row>
    <row r="171" spans="6:9" x14ac:dyDescent="0.3">
      <c r="F171" s="6" cm="1">
        <f t="array" ref="F171">IFERROR(IF(D171,_xldudf_SCOTT_GL(OrgId,B171,YearStart,PeriodEnd),_xldudf_SCOTT_GL(OrgId,B171,0,PeriodEnd)),0)</f>
        <v>0</v>
      </c>
      <c r="G171" s="20">
        <f t="shared" si="6"/>
        <v>0</v>
      </c>
      <c r="H171" s="20">
        <f t="shared" si="7"/>
        <v>0</v>
      </c>
      <c r="I171" s="20">
        <f t="shared" si="8"/>
        <v>0</v>
      </c>
    </row>
    <row r="172" spans="6:9" x14ac:dyDescent="0.3">
      <c r="F172" s="6" cm="1">
        <f t="array" ref="F172">IFERROR(IF(D172,_xldudf_SCOTT_GL(OrgId,B172,YearStart,PeriodEnd),_xldudf_SCOTT_GL(OrgId,B172,0,PeriodEnd)),0)</f>
        <v>0</v>
      </c>
      <c r="G172" s="20">
        <f t="shared" si="6"/>
        <v>0</v>
      </c>
      <c r="H172" s="20">
        <f t="shared" si="7"/>
        <v>0</v>
      </c>
      <c r="I172" s="20">
        <f t="shared" si="8"/>
        <v>0</v>
      </c>
    </row>
    <row r="173" spans="6:9" x14ac:dyDescent="0.3">
      <c r="F173" s="6" cm="1">
        <f t="array" ref="F173">IFERROR(IF(D173,_xldudf_SCOTT_GL(OrgId,B173,YearStart,PeriodEnd),_xldudf_SCOTT_GL(OrgId,B173,0,PeriodEnd)),0)</f>
        <v>0</v>
      </c>
      <c r="G173" s="20">
        <f t="shared" si="6"/>
        <v>0</v>
      </c>
      <c r="H173" s="20">
        <f t="shared" si="7"/>
        <v>0</v>
      </c>
      <c r="I173" s="20">
        <f t="shared" si="8"/>
        <v>0</v>
      </c>
    </row>
    <row r="174" spans="6:9" x14ac:dyDescent="0.3">
      <c r="F174" s="6" cm="1">
        <f t="array" ref="F174">IFERROR(IF(D174,_xldudf_SCOTT_GL(OrgId,B174,YearStart,PeriodEnd),_xldudf_SCOTT_GL(OrgId,B174,0,PeriodEnd)),0)</f>
        <v>0</v>
      </c>
      <c r="G174" s="20">
        <f t="shared" si="6"/>
        <v>0</v>
      </c>
      <c r="H174" s="20">
        <f t="shared" si="7"/>
        <v>0</v>
      </c>
      <c r="I174" s="20">
        <f t="shared" si="8"/>
        <v>0</v>
      </c>
    </row>
    <row r="175" spans="6:9" x14ac:dyDescent="0.3">
      <c r="F175" s="6" cm="1">
        <f t="array" ref="F175">IFERROR(IF(D175,_xldudf_SCOTT_GL(OrgId,B175,YearStart,PeriodEnd),_xldudf_SCOTT_GL(OrgId,B175,0,PeriodEnd)),0)</f>
        <v>0</v>
      </c>
      <c r="G175" s="20">
        <f t="shared" si="6"/>
        <v>0</v>
      </c>
      <c r="H175" s="20">
        <f t="shared" si="7"/>
        <v>0</v>
      </c>
      <c r="I175" s="20">
        <f t="shared" si="8"/>
        <v>0</v>
      </c>
    </row>
    <row r="176" spans="6:9" x14ac:dyDescent="0.3">
      <c r="F176" s="6" cm="1">
        <f t="array" ref="F176">IFERROR(IF(D176,_xldudf_SCOTT_GL(OrgId,B176,YearStart,PeriodEnd),_xldudf_SCOTT_GL(OrgId,B176,0,PeriodEnd)),0)</f>
        <v>0</v>
      </c>
      <c r="G176" s="20">
        <f t="shared" si="6"/>
        <v>0</v>
      </c>
      <c r="H176" s="20">
        <f t="shared" si="7"/>
        <v>0</v>
      </c>
      <c r="I176" s="20">
        <f t="shared" si="8"/>
        <v>0</v>
      </c>
    </row>
    <row r="177" spans="6:9" x14ac:dyDescent="0.3">
      <c r="F177" s="6" cm="1">
        <f t="array" ref="F177">IFERROR(IF(D177,_xldudf_SCOTT_GL(OrgId,B177,YearStart,PeriodEnd),_xldudf_SCOTT_GL(OrgId,B177,0,PeriodEnd)),0)</f>
        <v>0</v>
      </c>
      <c r="G177" s="20">
        <f t="shared" si="6"/>
        <v>0</v>
      </c>
      <c r="H177" s="20">
        <f t="shared" si="7"/>
        <v>0</v>
      </c>
      <c r="I177" s="20">
        <f t="shared" si="8"/>
        <v>0</v>
      </c>
    </row>
    <row r="178" spans="6:9" x14ac:dyDescent="0.3">
      <c r="F178" s="6" cm="1">
        <f t="array" ref="F178">IFERROR(IF(D178,_xldudf_SCOTT_GL(OrgId,B178,YearStart,PeriodEnd),_xldudf_SCOTT_GL(OrgId,B178,0,PeriodEnd)),0)</f>
        <v>0</v>
      </c>
      <c r="G178" s="20">
        <f t="shared" si="6"/>
        <v>0</v>
      </c>
      <c r="H178" s="20">
        <f t="shared" si="7"/>
        <v>0</v>
      </c>
      <c r="I178" s="20">
        <f t="shared" si="8"/>
        <v>0</v>
      </c>
    </row>
    <row r="179" spans="6:9" x14ac:dyDescent="0.3">
      <c r="F179" s="6" cm="1">
        <f t="array" ref="F179">IFERROR(IF(D179,_xldudf_SCOTT_GL(OrgId,B179,YearStart,PeriodEnd),_xldudf_SCOTT_GL(OrgId,B179,0,PeriodEnd)),0)</f>
        <v>0</v>
      </c>
      <c r="G179" s="20">
        <f t="shared" si="6"/>
        <v>0</v>
      </c>
      <c r="H179" s="20">
        <f t="shared" si="7"/>
        <v>0</v>
      </c>
      <c r="I179" s="20">
        <f t="shared" si="8"/>
        <v>0</v>
      </c>
    </row>
    <row r="180" spans="6:9" x14ac:dyDescent="0.3">
      <c r="F180" s="6" cm="1">
        <f t="array" ref="F180">IFERROR(IF(D180,_xldudf_SCOTT_GL(OrgId,B180,YearStart,PeriodEnd),_xldudf_SCOTT_GL(OrgId,B180,0,PeriodEnd)),0)</f>
        <v>0</v>
      </c>
      <c r="G180" s="20">
        <f t="shared" si="6"/>
        <v>0</v>
      </c>
      <c r="H180" s="20">
        <f t="shared" si="7"/>
        <v>0</v>
      </c>
      <c r="I180" s="20">
        <f t="shared" si="8"/>
        <v>0</v>
      </c>
    </row>
    <row r="181" spans="6:9" x14ac:dyDescent="0.3">
      <c r="F181" s="6" cm="1">
        <f t="array" ref="F181">IFERROR(IF(D181,_xldudf_SCOTT_GL(OrgId,B181,YearStart,PeriodEnd),_xldudf_SCOTT_GL(OrgId,B181,0,PeriodEnd)),0)</f>
        <v>0</v>
      </c>
      <c r="G181" s="20">
        <f t="shared" si="6"/>
        <v>0</v>
      </c>
      <c r="H181" s="20">
        <f t="shared" si="7"/>
        <v>0</v>
      </c>
      <c r="I181" s="20">
        <f t="shared" si="8"/>
        <v>0</v>
      </c>
    </row>
    <row r="182" spans="6:9" x14ac:dyDescent="0.3">
      <c r="F182" s="6" cm="1">
        <f t="array" ref="F182">IFERROR(IF(D182,_xldudf_SCOTT_GL(OrgId,B182,YearStart,PeriodEnd),_xldudf_SCOTT_GL(OrgId,B182,0,PeriodEnd)),0)</f>
        <v>0</v>
      </c>
      <c r="G182" s="20">
        <f t="shared" si="6"/>
        <v>0</v>
      </c>
      <c r="H182" s="20">
        <f t="shared" si="7"/>
        <v>0</v>
      </c>
      <c r="I182" s="20">
        <f t="shared" si="8"/>
        <v>0</v>
      </c>
    </row>
    <row r="183" spans="6:9" x14ac:dyDescent="0.3">
      <c r="F183" s="6" cm="1">
        <f t="array" ref="F183">IFERROR(IF(D183,_xldudf_SCOTT_GL(OrgId,B183,YearStart,PeriodEnd),_xldudf_SCOTT_GL(OrgId,B183,0,PeriodEnd)),0)</f>
        <v>0</v>
      </c>
      <c r="G183" s="20">
        <f t="shared" si="6"/>
        <v>0</v>
      </c>
      <c r="H183" s="20">
        <f t="shared" si="7"/>
        <v>0</v>
      </c>
      <c r="I183" s="20">
        <f t="shared" si="8"/>
        <v>0</v>
      </c>
    </row>
    <row r="184" spans="6:9" x14ac:dyDescent="0.3">
      <c r="F184" s="6" cm="1">
        <f t="array" ref="F184">IFERROR(IF(D184,_xldudf_SCOTT_GL(OrgId,B184,YearStart,PeriodEnd),_xldudf_SCOTT_GL(OrgId,B184,0,PeriodEnd)),0)</f>
        <v>0</v>
      </c>
      <c r="G184" s="20">
        <f t="shared" si="6"/>
        <v>0</v>
      </c>
      <c r="H184" s="20">
        <f t="shared" si="7"/>
        <v>0</v>
      </c>
      <c r="I184" s="20">
        <f t="shared" si="8"/>
        <v>0</v>
      </c>
    </row>
    <row r="185" spans="6:9" x14ac:dyDescent="0.3">
      <c r="F185" s="6" cm="1">
        <f t="array" ref="F185">IFERROR(IF(D185,_xldudf_SCOTT_GL(OrgId,B185,YearStart,PeriodEnd),_xldudf_SCOTT_GL(OrgId,B185,0,PeriodEnd)),0)</f>
        <v>0</v>
      </c>
      <c r="G185" s="20">
        <f t="shared" si="6"/>
        <v>0</v>
      </c>
      <c r="H185" s="20">
        <f t="shared" si="7"/>
        <v>0</v>
      </c>
      <c r="I185" s="20">
        <f t="shared" si="8"/>
        <v>0</v>
      </c>
    </row>
    <row r="186" spans="6:9" x14ac:dyDescent="0.3">
      <c r="F186" s="6" cm="1">
        <f t="array" ref="F186">IFERROR(IF(D186,_xldudf_SCOTT_GL(OrgId,B186,YearStart,PeriodEnd),_xldudf_SCOTT_GL(OrgId,B186,0,PeriodEnd)),0)</f>
        <v>0</v>
      </c>
      <c r="G186" s="20">
        <f t="shared" si="6"/>
        <v>0</v>
      </c>
      <c r="H186" s="20">
        <f t="shared" si="7"/>
        <v>0</v>
      </c>
      <c r="I186" s="20">
        <f t="shared" si="8"/>
        <v>0</v>
      </c>
    </row>
    <row r="187" spans="6:9" x14ac:dyDescent="0.3">
      <c r="F187" s="6" cm="1">
        <f t="array" ref="F187">IFERROR(IF(D187,_xldudf_SCOTT_GL(OrgId,B187,YearStart,PeriodEnd),_xldudf_SCOTT_GL(OrgId,B187,0,PeriodEnd)),0)</f>
        <v>0</v>
      </c>
      <c r="G187" s="20">
        <f t="shared" si="6"/>
        <v>0</v>
      </c>
      <c r="H187" s="20">
        <f t="shared" si="7"/>
        <v>0</v>
      </c>
      <c r="I187" s="20">
        <f t="shared" si="8"/>
        <v>0</v>
      </c>
    </row>
    <row r="188" spans="6:9" x14ac:dyDescent="0.3">
      <c r="F188" s="6" cm="1">
        <f t="array" ref="F188">IFERROR(IF(D188,_xldudf_SCOTT_GL(OrgId,B188,YearStart,PeriodEnd),_xldudf_SCOTT_GL(OrgId,B188,0,PeriodEnd)),0)</f>
        <v>0</v>
      </c>
      <c r="G188" s="20">
        <f t="shared" si="6"/>
        <v>0</v>
      </c>
      <c r="H188" s="20">
        <f t="shared" si="7"/>
        <v>0</v>
      </c>
      <c r="I188" s="20">
        <f t="shared" si="8"/>
        <v>0</v>
      </c>
    </row>
    <row r="189" spans="6:9" x14ac:dyDescent="0.3">
      <c r="F189" s="6" cm="1">
        <f t="array" ref="F189">IFERROR(IF(D189,_xldudf_SCOTT_GL(OrgId,B189,YearStart,PeriodEnd),_xldudf_SCOTT_GL(OrgId,B189,0,PeriodEnd)),0)</f>
        <v>0</v>
      </c>
      <c r="G189" s="20">
        <f t="shared" si="6"/>
        <v>0</v>
      </c>
      <c r="H189" s="20">
        <f t="shared" si="7"/>
        <v>0</v>
      </c>
      <c r="I189" s="20">
        <f t="shared" si="8"/>
        <v>0</v>
      </c>
    </row>
    <row r="190" spans="6:9" x14ac:dyDescent="0.3">
      <c r="F190" s="6" cm="1">
        <f t="array" ref="F190">IFERROR(IF(D190,_xldudf_SCOTT_GL(OrgId,B190,YearStart,PeriodEnd),_xldudf_SCOTT_GL(OrgId,B190,0,PeriodEnd)),0)</f>
        <v>0</v>
      </c>
      <c r="G190" s="20">
        <f t="shared" si="6"/>
        <v>0</v>
      </c>
      <c r="H190" s="20">
        <f t="shared" si="7"/>
        <v>0</v>
      </c>
      <c r="I190" s="20">
        <f t="shared" si="8"/>
        <v>0</v>
      </c>
    </row>
    <row r="191" spans="6:9" x14ac:dyDescent="0.3">
      <c r="F191" s="6" cm="1">
        <f t="array" ref="F191">IFERROR(IF(D191,_xldudf_SCOTT_GL(OrgId,B191,YearStart,PeriodEnd),_xldudf_SCOTT_GL(OrgId,B191,0,PeriodEnd)),0)</f>
        <v>0</v>
      </c>
      <c r="G191" s="20">
        <f t="shared" si="6"/>
        <v>0</v>
      </c>
      <c r="H191" s="20">
        <f t="shared" si="7"/>
        <v>0</v>
      </c>
      <c r="I191" s="20">
        <f t="shared" si="8"/>
        <v>0</v>
      </c>
    </row>
    <row r="192" spans="6:9" x14ac:dyDescent="0.3">
      <c r="F192" s="6" cm="1">
        <f t="array" ref="F192">IFERROR(IF(D192,_xldudf_SCOTT_GL(OrgId,B192,YearStart,PeriodEnd),_xldudf_SCOTT_GL(OrgId,B192,0,PeriodEnd)),0)</f>
        <v>0</v>
      </c>
      <c r="G192" s="20">
        <f t="shared" si="6"/>
        <v>0</v>
      </c>
      <c r="H192" s="20">
        <f t="shared" si="7"/>
        <v>0</v>
      </c>
      <c r="I192" s="20">
        <f t="shared" si="8"/>
        <v>0</v>
      </c>
    </row>
    <row r="193" spans="6:9" x14ac:dyDescent="0.3">
      <c r="F193" s="6" cm="1">
        <f t="array" ref="F193">IFERROR(IF(D193,_xldudf_SCOTT_GL(OrgId,B193,YearStart,PeriodEnd),_xldudf_SCOTT_GL(OrgId,B193,0,PeriodEnd)),0)</f>
        <v>0</v>
      </c>
      <c r="G193" s="20">
        <f t="shared" si="6"/>
        <v>0</v>
      </c>
      <c r="H193" s="20">
        <f t="shared" si="7"/>
        <v>0</v>
      </c>
      <c r="I193" s="20">
        <f t="shared" si="8"/>
        <v>0</v>
      </c>
    </row>
    <row r="194" spans="6:9" x14ac:dyDescent="0.3">
      <c r="F194" s="6" cm="1">
        <f t="array" ref="F194">IFERROR(IF(D194,_xldudf_SCOTT_GL(OrgId,B194,YearStart,PeriodEnd),_xldudf_SCOTT_GL(OrgId,B194,0,PeriodEnd)),0)</f>
        <v>0</v>
      </c>
      <c r="G194" s="20">
        <f t="shared" si="6"/>
        <v>0</v>
      </c>
      <c r="H194" s="20">
        <f t="shared" si="7"/>
        <v>0</v>
      </c>
      <c r="I194" s="20">
        <f t="shared" si="8"/>
        <v>0</v>
      </c>
    </row>
    <row r="195" spans="6:9" x14ac:dyDescent="0.3">
      <c r="F195" s="6" cm="1">
        <f t="array" ref="F195">IFERROR(IF(D195,_xldudf_SCOTT_GL(OrgId,B195,YearStart,PeriodEnd),_xldudf_SCOTT_GL(OrgId,B195,0,PeriodEnd)),0)</f>
        <v>0</v>
      </c>
      <c r="G195" s="20">
        <f t="shared" si="6"/>
        <v>0</v>
      </c>
      <c r="H195" s="20">
        <f t="shared" si="7"/>
        <v>0</v>
      </c>
      <c r="I195" s="20">
        <f t="shared" si="8"/>
        <v>0</v>
      </c>
    </row>
    <row r="196" spans="6:9" x14ac:dyDescent="0.3">
      <c r="F196" s="6" cm="1">
        <f t="array" ref="F196">IFERROR(IF(D196,_xldudf_SCOTT_GL(OrgId,B196,YearStart,PeriodEnd),_xldudf_SCOTT_GL(OrgId,B196,0,PeriodEnd)),0)</f>
        <v>0</v>
      </c>
      <c r="G196" s="20">
        <f t="shared" si="6"/>
        <v>0</v>
      </c>
      <c r="H196" s="20">
        <f t="shared" si="7"/>
        <v>0</v>
      </c>
      <c r="I196" s="20">
        <f t="shared" si="8"/>
        <v>0</v>
      </c>
    </row>
    <row r="197" spans="6:9" x14ac:dyDescent="0.3">
      <c r="F197" s="6" cm="1">
        <f t="array" ref="F197">IFERROR(IF(D197,_xldudf_SCOTT_GL(OrgId,B197,YearStart,PeriodEnd),_xldudf_SCOTT_GL(OrgId,B197,0,PeriodEnd)),0)</f>
        <v>0</v>
      </c>
      <c r="G197" s="20">
        <f t="shared" si="6"/>
        <v>0</v>
      </c>
      <c r="H197" s="20">
        <f t="shared" si="7"/>
        <v>0</v>
      </c>
      <c r="I197" s="20">
        <f t="shared" si="8"/>
        <v>0</v>
      </c>
    </row>
    <row r="198" spans="6:9" x14ac:dyDescent="0.3">
      <c r="F198" s="6" cm="1">
        <f t="array" ref="F198">IFERROR(IF(D198,_xldudf_SCOTT_GL(OrgId,B198,YearStart,PeriodEnd),_xldudf_SCOTT_GL(OrgId,B198,0,PeriodEnd)),0)</f>
        <v>0</v>
      </c>
      <c r="G198" s="20">
        <f t="shared" si="6"/>
        <v>0</v>
      </c>
      <c r="H198" s="20">
        <f t="shared" si="7"/>
        <v>0</v>
      </c>
      <c r="I198" s="20">
        <f t="shared" si="8"/>
        <v>0</v>
      </c>
    </row>
    <row r="199" spans="6:9" x14ac:dyDescent="0.3">
      <c r="F199" s="6" cm="1">
        <f t="array" ref="F199">IFERROR(IF(D199,_xldudf_SCOTT_GL(OrgId,B199,YearStart,PeriodEnd),_xldudf_SCOTT_GL(OrgId,B199,0,PeriodEnd)),0)</f>
        <v>0</v>
      </c>
      <c r="G199" s="20">
        <f t="shared" si="6"/>
        <v>0</v>
      </c>
      <c r="H199" s="20">
        <f t="shared" si="7"/>
        <v>0</v>
      </c>
      <c r="I199" s="20">
        <f t="shared" si="8"/>
        <v>0</v>
      </c>
    </row>
    <row r="200" spans="6:9" x14ac:dyDescent="0.3">
      <c r="F200" s="6" cm="1">
        <f t="array" ref="F200">IFERROR(IF(D200,_xldudf_SCOTT_GL(OrgId,B200,YearStart,PeriodEnd),_xldudf_SCOTT_GL(OrgId,B200,0,PeriodEnd)),0)</f>
        <v>0</v>
      </c>
      <c r="G200" s="20">
        <f t="shared" si="6"/>
        <v>0</v>
      </c>
      <c r="H200" s="20">
        <f t="shared" si="7"/>
        <v>0</v>
      </c>
      <c r="I200" s="20">
        <f t="shared" si="8"/>
        <v>0</v>
      </c>
    </row>
  </sheetData>
  <conditionalFormatting sqref="I5">
    <cfRule type="expression" dxfId="0" priority="1">
      <formula>$I$5&lt;&gt;0</formula>
    </cfRule>
  </conditionalFormatting>
  <pageMargins left="0.7" right="0.7" top="0.75" bottom="0.75" header="0.3" footer="0.3"/>
  <pageSetup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1DC5E-A4C7-4CE9-932D-3A0E20E44B68}">
  <sheetPr codeName="Sheet4"/>
  <dimension ref="A1:E22"/>
  <sheetViews>
    <sheetView zoomScale="110" zoomScaleNormal="110" workbookViewId="0"/>
  </sheetViews>
  <sheetFormatPr defaultColWidth="8.88671875" defaultRowHeight="14.4" x14ac:dyDescent="0.3"/>
  <cols>
    <col min="1" max="1" width="24.77734375" bestFit="1" customWidth="1"/>
    <col min="2" max="2" width="29.6640625" bestFit="1" customWidth="1"/>
  </cols>
  <sheetData>
    <row r="1" spans="1:5" x14ac:dyDescent="0.3">
      <c r="A1" t="s">
        <v>27</v>
      </c>
      <c r="B1" t="s">
        <v>71</v>
      </c>
      <c r="C1" t="s">
        <v>28</v>
      </c>
      <c r="D1" t="s">
        <v>70</v>
      </c>
      <c r="E1" t="s">
        <v>34</v>
      </c>
    </row>
    <row r="2" spans="1:5" x14ac:dyDescent="0.3">
      <c r="A2" t="s">
        <v>3</v>
      </c>
      <c r="B2" t="s">
        <v>72</v>
      </c>
      <c r="C2">
        <v>1</v>
      </c>
      <c r="D2" t="b">
        <v>0</v>
      </c>
      <c r="E2">
        <v>1</v>
      </c>
    </row>
    <row r="3" spans="1:5" x14ac:dyDescent="0.3">
      <c r="A3" t="s">
        <v>4</v>
      </c>
      <c r="B3" t="s">
        <v>73</v>
      </c>
      <c r="C3">
        <v>1</v>
      </c>
      <c r="D3" t="b">
        <v>0</v>
      </c>
      <c r="E3">
        <v>1</v>
      </c>
    </row>
    <row r="4" spans="1:5" x14ac:dyDescent="0.3">
      <c r="A4" t="s">
        <v>9</v>
      </c>
      <c r="B4" t="s">
        <v>74</v>
      </c>
      <c r="C4">
        <v>1</v>
      </c>
      <c r="D4" t="b">
        <v>0</v>
      </c>
      <c r="E4">
        <v>1</v>
      </c>
    </row>
    <row r="5" spans="1:5" x14ac:dyDescent="0.3">
      <c r="A5" t="s">
        <v>10</v>
      </c>
      <c r="B5" t="s">
        <v>75</v>
      </c>
      <c r="C5">
        <v>1</v>
      </c>
      <c r="D5" t="b">
        <v>0</v>
      </c>
      <c r="E5">
        <v>1</v>
      </c>
    </row>
    <row r="6" spans="1:5" x14ac:dyDescent="0.3">
      <c r="A6" t="s">
        <v>11</v>
      </c>
      <c r="B6" t="s">
        <v>76</v>
      </c>
      <c r="C6">
        <v>1</v>
      </c>
      <c r="D6" t="b">
        <v>0</v>
      </c>
      <c r="E6">
        <v>1</v>
      </c>
    </row>
    <row r="7" spans="1:5" x14ac:dyDescent="0.3">
      <c r="A7" t="s">
        <v>29</v>
      </c>
      <c r="B7" t="s">
        <v>77</v>
      </c>
      <c r="C7">
        <v>1</v>
      </c>
      <c r="D7" t="b">
        <v>0</v>
      </c>
      <c r="E7">
        <v>1</v>
      </c>
    </row>
    <row r="8" spans="1:5" x14ac:dyDescent="0.3">
      <c r="A8" t="s">
        <v>5</v>
      </c>
      <c r="B8" t="s">
        <v>78</v>
      </c>
      <c r="C8">
        <v>2</v>
      </c>
      <c r="D8" t="b">
        <v>0</v>
      </c>
      <c r="E8">
        <v>-1</v>
      </c>
    </row>
    <row r="9" spans="1:5" x14ac:dyDescent="0.3">
      <c r="A9" t="s">
        <v>30</v>
      </c>
      <c r="B9" t="s">
        <v>79</v>
      </c>
      <c r="C9">
        <v>2</v>
      </c>
      <c r="D9" t="b">
        <v>0</v>
      </c>
      <c r="E9">
        <v>-1</v>
      </c>
    </row>
    <row r="10" spans="1:5" x14ac:dyDescent="0.3">
      <c r="A10" t="s">
        <v>80</v>
      </c>
      <c r="B10" t="s">
        <v>81</v>
      </c>
      <c r="C10">
        <v>2</v>
      </c>
      <c r="D10" t="b">
        <v>0</v>
      </c>
      <c r="E10">
        <v>-1</v>
      </c>
    </row>
    <row r="11" spans="1:5" x14ac:dyDescent="0.3">
      <c r="A11" t="s">
        <v>82</v>
      </c>
      <c r="B11" t="s">
        <v>83</v>
      </c>
      <c r="C11">
        <v>2</v>
      </c>
      <c r="D11" t="b">
        <v>0</v>
      </c>
      <c r="E11">
        <v>-1</v>
      </c>
    </row>
    <row r="12" spans="1:5" x14ac:dyDescent="0.3">
      <c r="A12" t="s">
        <v>14</v>
      </c>
      <c r="B12" t="s">
        <v>84</v>
      </c>
      <c r="C12">
        <v>2</v>
      </c>
      <c r="D12" t="b">
        <v>0</v>
      </c>
      <c r="E12">
        <v>-1</v>
      </c>
    </row>
    <row r="13" spans="1:5" x14ac:dyDescent="0.3">
      <c r="A13" t="s">
        <v>7</v>
      </c>
      <c r="B13" t="s">
        <v>85</v>
      </c>
      <c r="C13">
        <v>3</v>
      </c>
      <c r="D13" t="b">
        <v>0</v>
      </c>
      <c r="E13">
        <v>-1</v>
      </c>
    </row>
    <row r="14" spans="1:5" x14ac:dyDescent="0.3">
      <c r="A14" t="s">
        <v>18</v>
      </c>
      <c r="B14" t="s">
        <v>86</v>
      </c>
      <c r="C14">
        <v>4</v>
      </c>
      <c r="D14" t="b">
        <v>1</v>
      </c>
      <c r="E14">
        <v>-1</v>
      </c>
    </row>
    <row r="15" spans="1:5" x14ac:dyDescent="0.3">
      <c r="A15" t="s">
        <v>13</v>
      </c>
      <c r="B15" t="s">
        <v>87</v>
      </c>
      <c r="C15">
        <v>4</v>
      </c>
      <c r="D15" t="b">
        <v>1</v>
      </c>
      <c r="E15">
        <v>-1</v>
      </c>
    </row>
    <row r="16" spans="1:5" x14ac:dyDescent="0.3">
      <c r="A16" t="s">
        <v>31</v>
      </c>
      <c r="B16" t="s">
        <v>88</v>
      </c>
      <c r="C16">
        <v>4</v>
      </c>
      <c r="D16" t="b">
        <v>1</v>
      </c>
      <c r="E16">
        <v>-1</v>
      </c>
    </row>
    <row r="17" spans="1:5" x14ac:dyDescent="0.3">
      <c r="A17" t="s">
        <v>6</v>
      </c>
      <c r="B17" t="s">
        <v>89</v>
      </c>
      <c r="C17">
        <v>5</v>
      </c>
      <c r="D17" t="b">
        <v>1</v>
      </c>
      <c r="E17">
        <v>1</v>
      </c>
    </row>
    <row r="18" spans="1:5" x14ac:dyDescent="0.3">
      <c r="A18" t="s">
        <v>17</v>
      </c>
      <c r="B18" t="s">
        <v>90</v>
      </c>
      <c r="C18">
        <v>5</v>
      </c>
      <c r="D18" t="b">
        <v>1</v>
      </c>
      <c r="E18">
        <v>1</v>
      </c>
    </row>
    <row r="19" spans="1:5" x14ac:dyDescent="0.3">
      <c r="A19" t="s">
        <v>8</v>
      </c>
      <c r="B19" t="s">
        <v>91</v>
      </c>
      <c r="C19">
        <v>5</v>
      </c>
      <c r="D19" t="b">
        <v>1</v>
      </c>
      <c r="E19">
        <v>1</v>
      </c>
    </row>
    <row r="20" spans="1:5" x14ac:dyDescent="0.3">
      <c r="A20" t="s">
        <v>12</v>
      </c>
      <c r="B20" t="s">
        <v>92</v>
      </c>
      <c r="C20">
        <v>5</v>
      </c>
      <c r="D20" t="b">
        <v>1</v>
      </c>
      <c r="E20">
        <v>1</v>
      </c>
    </row>
    <row r="21" spans="1:5" x14ac:dyDescent="0.3">
      <c r="A21" t="s">
        <v>93</v>
      </c>
      <c r="B21" t="s">
        <v>94</v>
      </c>
      <c r="C21">
        <v>5</v>
      </c>
      <c r="D21" t="b">
        <v>1</v>
      </c>
      <c r="E21">
        <v>1</v>
      </c>
    </row>
    <row r="22" spans="1:5" x14ac:dyDescent="0.3">
      <c r="A22" t="s">
        <v>95</v>
      </c>
      <c r="B22" t="s">
        <v>96</v>
      </c>
      <c r="C22">
        <v>5</v>
      </c>
      <c r="D22" t="b">
        <v>1</v>
      </c>
      <c r="E22">
        <v>1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401524DC532D42A0E0ED886331A72B" ma:contentTypeVersion="13" ma:contentTypeDescription="Create a new document." ma:contentTypeScope="" ma:versionID="d936d863d335d354da51eb78ca1ae338">
  <xsd:schema xmlns:xsd="http://www.w3.org/2001/XMLSchema" xmlns:xs="http://www.w3.org/2001/XMLSchema" xmlns:p="http://schemas.microsoft.com/office/2006/metadata/properties" xmlns:ns2="f577acbf-5b0b-4b4f-9948-268e97f8d3a4" xmlns:ns3="b1e4d6ee-9f6f-43f8-a618-24f3d84da28f" targetNamespace="http://schemas.microsoft.com/office/2006/metadata/properties" ma:root="true" ma:fieldsID="5fbac08d56b1b04aa33acbc31e882ce9" ns2:_="" ns3:_="">
    <xsd:import namespace="f577acbf-5b0b-4b4f-9948-268e97f8d3a4"/>
    <xsd:import namespace="b1e4d6ee-9f6f-43f8-a618-24f3d84da2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2:Document_x0020_Purpose" minOccurs="0"/>
                <xsd:element ref="ns2:Initiative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77acbf-5b0b-4b4f-9948-268e97f8d3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ocument_x0020_Purpose" ma:index="14" nillable="true" ma:displayName="Document Purpose" ma:default="Informational" ma:format="Dropdown" ma:internalName="Document_x0020_Purpose">
      <xsd:simpleType>
        <xsd:restriction base="dms:Choice">
          <xsd:enumeration value="Informational"/>
          <xsd:enumeration value="Feature Spec"/>
          <xsd:enumeration value="Engineering Design"/>
          <xsd:enumeration value="Planning"/>
        </xsd:restriction>
      </xsd:simpleType>
    </xsd:element>
    <xsd:element name="Initiatives" ma:index="15" nillable="true" ma:displayName="Initiatives" ma:description="List of initiatives related to this document" ma:internalName="Initiativ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dd-in MAU"/>
                    <xsd:enumeration value="Custom Functions"/>
                    <xsd:enumeration value="Data &amp; Analytics"/>
                    <xsd:enumeration value="DevEx: Portals &amp; Programs"/>
                    <xsd:enumeration value="DevEx: Tools &amp; Libraries"/>
                    <xsd:enumeration value="Engineering"/>
                    <xsd:enumeration value="Excel API"/>
                    <xsd:enumeration value="In-Market Support"/>
                    <xsd:enumeration value="Maker Access"/>
                    <xsd:enumeration value="SDX Runtime &amp; Partners"/>
                    <xsd:enumeration value="SDX Service Delivery"/>
                    <xsd:enumeration value="SDX API &amp; Pipeline"/>
                    <xsd:enumeration value="Shield &amp; OCE"/>
                  </xsd:restriction>
                </xsd:simpleType>
              </xsd:element>
            </xsd:sequence>
          </xsd:extension>
        </xsd:complexContent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e4d6ee-9f6f-43f8-a618-24f3d84da28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2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3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Purpose xmlns="f577acbf-5b0b-4b4f-9948-268e97f8d3a4">Informational</Document_x0020_Purpose>
    <Initiatives xmlns="f577acbf-5b0b-4b4f-9948-268e97f8d3a4"/>
  </documentManagement>
</p:properties>
</file>

<file path=customXml/itemProps1.xml><?xml version="1.0" encoding="utf-8"?>
<ds:datastoreItem xmlns:ds="http://schemas.openxmlformats.org/officeDocument/2006/customXml" ds:itemID="{1F48E296-90D9-4A92-A29D-759F46DCA7D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426A393-DB36-49FF-B8B1-6D5559B7AB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77acbf-5b0b-4b4f-9948-268e97f8d3a4"/>
    <ds:schemaRef ds:uri="b1e4d6ee-9f6f-43f8-a618-24f3d84da2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FB5453-596E-4CE8-BCCA-8DF4D5465AF4}">
  <ds:schemaRefs>
    <ds:schemaRef ds:uri="f577acbf-5b0b-4b4f-9948-268e97f8d3a4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b1e4d6ee-9f6f-43f8-a618-24f3d84da28f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Scott's Add-in Start up guide</vt:lpstr>
      <vt:lpstr>Information</vt:lpstr>
      <vt:lpstr>Trial Balance</vt:lpstr>
      <vt:lpstr>Types</vt:lpstr>
      <vt:lpstr>OrgId</vt:lpstr>
      <vt:lpstr>PeriodEnd</vt:lpstr>
      <vt:lpstr>YearStart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David Clements</cp:lastModifiedBy>
  <cp:lastPrinted>2022-07-26T01:51:01Z</cp:lastPrinted>
  <dcterms:created xsi:type="dcterms:W3CDTF">2018-06-07T17:34:22Z</dcterms:created>
  <dcterms:modified xsi:type="dcterms:W3CDTF">2023-07-22T11:48:17Z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0x010100CD401524DC532D42A0E0ED886331A72B</vt:lpwstr>
  </property>
  <property fmtid="{D5CDD505-2E9C-101B-9397-08002B2CF9AE}" pid="3" name="MSIP_Label_f42aa342-8706-4288-bd11-ebb85995028c_Enabled">
    <vt:lpwstr>True</vt:lpwstr>
  </property>
  <property fmtid="{D5CDD505-2E9C-101B-9397-08002B2CF9AE}" pid="4" name="MSIP_Label_f42aa342-8706-4288-bd11-ebb85995028c_SiteId">
    <vt:lpwstr>72f988bf-86f1-41af-91ab-2d7cd011db47</vt:lpwstr>
  </property>
  <property fmtid="{D5CDD505-2E9C-101B-9397-08002B2CF9AE}" pid="5" name="MSIP_Label_f42aa342-8706-4288-bd11-ebb85995028c_Owner">
    <vt:lpwstr>t-dahop@microsoft.com</vt:lpwstr>
  </property>
  <property fmtid="{D5CDD505-2E9C-101B-9397-08002B2CF9AE}" pid="6" name="MSIP_Label_f42aa342-8706-4288-bd11-ebb85995028c_SetDate">
    <vt:lpwstr>2018-06-18T14:22:57.3833839Z</vt:lpwstr>
  </property>
  <property fmtid="{D5CDD505-2E9C-101B-9397-08002B2CF9AE}" pid="7" name="MSIP_Label_f42aa342-8706-4288-bd11-ebb85995028c_Name">
    <vt:lpwstr>General</vt:lpwstr>
  </property>
  <property fmtid="{D5CDD505-2E9C-101B-9397-08002B2CF9AE}" pid="8" name="MSIP_Label_f42aa342-8706-4288-bd11-ebb85995028c_Application">
    <vt:lpwstr>Microsoft Azure Information Protection</vt:lpwstr>
  </property>
  <property fmtid="{D5CDD505-2E9C-101B-9397-08002B2CF9AE}" pid="9" name="MSIP_Label_f42aa342-8706-4288-bd11-ebb85995028c_Extended_MSFT_Method">
    <vt:lpwstr>Automatic</vt:lpwstr>
  </property>
  <property fmtid="{D5CDD505-2E9C-101B-9397-08002B2CF9AE}" pid="10" name="Sensitivity">
    <vt:lpwstr>General</vt:lpwstr>
  </property>
</Properties>
</file>