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avid\Documents\DC Tech Clients\Scott Miller\"/>
    </mc:Choice>
  </mc:AlternateContent>
  <xr:revisionPtr revIDLastSave="0" documentId="13_ncr:1_{1B9F1DE5-BC75-49AE-91B2-BDFFC030DDC5}" xr6:coauthVersionLast="47" xr6:coauthVersionMax="47" xr10:uidLastSave="{00000000-0000-0000-0000-000000000000}"/>
  <bookViews>
    <workbookView xWindow="-108" yWindow="-108" windowWidth="23256" windowHeight="12720" activeTab="1" xr2:uid="{06042803-5F61-4388-A6A7-67D41A001002}"/>
  </bookViews>
  <sheets>
    <sheet name="Accounts" sheetId="46" r:id="rId1"/>
    <sheet name="PL" sheetId="44" r:id="rId2"/>
  </sheets>
  <definedNames>
    <definedName name="_xlnm._FilterDatabase" localSheetId="1" hidden="1">PL!$B$8:$C$185</definedName>
    <definedName name="GET.CHARTPLUS" comment="Returns the Chart of Accounts, plus additional columns for Account Class and ClassID; includes an optional parameter to return Profit and Loss accounts only (use 1 or TRUE)">_xlfn.LAMBDA(_xlpm.ScottsOrgId,_xlop.IncludeArchived,_xlop.ProfitLossOnly,_xlfn.LET(_xlpm.ChartArray,_xldudf_SCOTT_CHART(_xlpm.ScottsOrgId,_xlpm.IncludeArchived),_xlpm.TypeId,INDEX(_xlpm.ChartArray,0,3),_xlpm.ClassId,CHOOSE(MATCH(_xlpm.TypeId,{"BANK","CURRENT","FIXED","INVENTORY","NONCURRENT","PREPAYMENT","CURRLIAB","LIABILITY","PAYGLIABILITY","SUPERANNUATIONLIABILITY","TERMLIAB","EQUITY","OTHERINCOME","REVENUE","SALES","DEPRECIATN","DIRECTCOSTS","EXPENSE","OVERHEADS","SUPERANNUATIONEXPENSE","WAGESEXPENSE"},0),1,1,1,1,1,1,2,2,2,2,2,3,4,4,4,5,5,5,5,5,5),_xlpm.Class,CHOOSE(_xlpm.ClassId,"ASSET","LIABILITY","EQUITY","REVENUE","EXPENSE"),_xlpm.StackArray,_xlfn.HSTACK(_xlpm.ChartArray,_xlpm.ClassId,_xlpm.Class),IF(OR(_xlpm.ProfitLossOnly=1,_xlpm.ProfitLossOnly=TRUE),_xlfn._xlws.FILTER(_xlpm.StackArray,_xlpm.ClassId&gt;3),_xlpm.StackArray)))</definedName>
    <definedName name="_xlnm.Print_Area" localSheetId="1">PL!$B$1:$C$50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46" l="1" a="1"/>
  <c r="H11" i="46" s="1"/>
  <c r="B6" i="46"/>
  <c r="C54" i="44" l="1" a="1"/>
  <c r="C54" i="44" s="1"/>
  <c r="C55" i="44" a="1"/>
  <c r="C55" i="44" s="1"/>
  <c r="C45" i="44" a="1"/>
  <c r="C45" i="44" s="1"/>
  <c r="C44" i="44" a="1"/>
  <c r="C44" i="44" s="1"/>
  <c r="C43" i="44" a="1"/>
  <c r="C43" i="44" s="1"/>
  <c r="C42" i="44" a="1"/>
  <c r="C42" i="44" s="1"/>
  <c r="C41" i="44" a="1"/>
  <c r="C41" i="44" s="1"/>
  <c r="C40" i="44" a="1"/>
  <c r="C40" i="44" s="1"/>
  <c r="C39" i="44" a="1"/>
  <c r="C39" i="44" s="1"/>
  <c r="C38" i="44" a="1"/>
  <c r="C38" i="44" s="1"/>
  <c r="C37" i="44" a="1"/>
  <c r="C37" i="44" s="1"/>
  <c r="C36" i="44" a="1"/>
  <c r="C36" i="44" s="1"/>
  <c r="C35" i="44" a="1"/>
  <c r="C35" i="44" s="1"/>
  <c r="C34" i="44" a="1"/>
  <c r="C34" i="44" s="1"/>
  <c r="C33" i="44" a="1"/>
  <c r="C33" i="44" s="1"/>
  <c r="C32" i="44" a="1"/>
  <c r="C32" i="44" s="1"/>
  <c r="C31" i="44" a="1"/>
  <c r="C31" i="44" s="1"/>
  <c r="C27" i="44" a="1"/>
  <c r="C27" i="44" s="1"/>
  <c r="C26" i="44" a="1"/>
  <c r="C26" i="44" s="1"/>
  <c r="C25" i="44" a="1"/>
  <c r="C25" i="44" s="1"/>
  <c r="C24" i="44" a="1"/>
  <c r="C24" i="44" s="1"/>
  <c r="C23" i="44" a="1"/>
  <c r="C23" i="44" s="1"/>
  <c r="C16" i="44" a="1"/>
  <c r="C16" i="44" s="1"/>
  <c r="C15" i="44" a="1"/>
  <c r="C15" i="44" s="1"/>
  <c r="C11" i="44" a="1"/>
  <c r="C11" i="44" s="1"/>
  <c r="C10" i="44" a="1"/>
  <c r="C10" i="44" s="1"/>
  <c r="C9" i="44" a="1"/>
  <c r="C9" i="44" s="1"/>
  <c r="C8" i="44" a="1"/>
  <c r="C8" i="44" s="1"/>
  <c r="B4" i="44"/>
  <c r="C46" i="44" l="1"/>
  <c r="C28" i="44"/>
  <c r="C17" i="44"/>
  <c r="C12" i="44"/>
  <c r="C48" i="44" l="1"/>
  <c r="C19" i="44"/>
  <c r="C50" i="44" l="1"/>
  <c r="C52" i="44" s="1" a="1"/>
  <c r="C52" i="44" s="1"/>
  <c r="A11" i="46" l="1" a="1"/>
  <c r="A11" i="46" s="1"/>
  <c r="B52" i="44"/>
  <c r="F11" i="46" l="1" a="1"/>
  <c r="F11" i="46" s="1"/>
  <c r="K11" i="46" s="1" a="1"/>
  <c r="K11" i="46" s="1"/>
  <c r="I11" i="46" a="1"/>
  <c r="I11" i="46" s="1"/>
  <c r="O11" i="46" s="1" a="1"/>
  <c r="O11" i="4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<sst xmlns="http://schemas.openxmlformats.org/spreadsheetml/2006/main" count="90" uniqueCount="79">
  <si>
    <t>Type</t>
  </si>
  <si>
    <t>Code</t>
  </si>
  <si>
    <t>Name</t>
  </si>
  <si>
    <t>Class</t>
  </si>
  <si>
    <t>ClassID</t>
  </si>
  <si>
    <t>Enhanced Chart of Accounts</t>
  </si>
  <si>
    <t>Org ID:</t>
  </si>
  <si>
    <t>Food</t>
  </si>
  <si>
    <t>200, 222, 223, 4001</t>
  </si>
  <si>
    <t>Beverages</t>
  </si>
  <si>
    <t>201, 4003, 4100</t>
  </si>
  <si>
    <t>Pies</t>
  </si>
  <si>
    <t>Retail</t>
  </si>
  <si>
    <t>202, 4222, 4304, 4305</t>
  </si>
  <si>
    <t>Other Revenue</t>
  </si>
  <si>
    <t>240, 4020, 4025, 4027, 4048, 47900</t>
  </si>
  <si>
    <t>Other Income</t>
  </si>
  <si>
    <t>49900, 7202, QB-UnInc</t>
  </si>
  <si>
    <t>Direct Costs</t>
  </si>
  <si>
    <t>224, 225, 325, 326, 5001, 6050</t>
  </si>
  <si>
    <t>5003, 6052</t>
  </si>
  <si>
    <t>300, 50000, 5222, 5304, 5305, 6054, COGs</t>
  </si>
  <si>
    <t>Other</t>
  </si>
  <si>
    <t>5552, 5559, 5788, 5822, 5823, 5828, 5968, 5983, 5988</t>
  </si>
  <si>
    <t>Operating Expenses</t>
  </si>
  <si>
    <t>Advertising and Promotions</t>
  </si>
  <si>
    <t>60000, 6001, 6189, 7303</t>
  </si>
  <si>
    <t>Bank Charges</t>
  </si>
  <si>
    <t>Business Fees and Licenses</t>
  </si>
  <si>
    <t>6268, 6483, 6950</t>
  </si>
  <si>
    <t>Depreciation Expense</t>
  </si>
  <si>
    <t>62400</t>
  </si>
  <si>
    <t>Insurance Expense</t>
  </si>
  <si>
    <t>63300</t>
  </si>
  <si>
    <t>Interest Expense</t>
  </si>
  <si>
    <t>63400</t>
  </si>
  <si>
    <t>Office Expense</t>
  </si>
  <si>
    <t>5556, 61700, 64900, 6726, 6727</t>
  </si>
  <si>
    <t>Other Expenses</t>
  </si>
  <si>
    <t>5555, 6056, 6099, 630, 6789, 6951, 69800, 80000, QB-UnExp</t>
  </si>
  <si>
    <t>Professional Development</t>
  </si>
  <si>
    <t>6269, 6487, 7305</t>
  </si>
  <si>
    <t>Professional Fees</t>
  </si>
  <si>
    <t>6480, 6481, 6486, 66700, 6728, 7308</t>
  </si>
  <si>
    <t>Rent Expense</t>
  </si>
  <si>
    <t>67100, 7307</t>
  </si>
  <si>
    <t>Repairs and Maintenance</t>
  </si>
  <si>
    <t>6720, 67200</t>
  </si>
  <si>
    <t>Salaries, Wages and Benefits</t>
  </si>
  <si>
    <t>6058, 6060, 66000, 6721, 6484, 6485, 6724, 6725, 6729, 7301, 7302, 7306</t>
  </si>
  <si>
    <t>Travel and Automotive</t>
  </si>
  <si>
    <t>60200, 6529, 6723, 6302, 6308, 64300, 68400, 7304</t>
  </si>
  <si>
    <t>Utilities</t>
  </si>
  <si>
    <t>68100, 68600</t>
  </si>
  <si>
    <t>REVENUE</t>
  </si>
  <si>
    <t>EXPENSES</t>
  </si>
  <si>
    <t>Sales Revenue</t>
  </si>
  <si>
    <t>Total Sales Revenue</t>
  </si>
  <si>
    <t>Total Other Revenue</t>
  </si>
  <si>
    <t>TOTAL REVENUE</t>
  </si>
  <si>
    <t>Profit and Loss (Condensed)</t>
  </si>
  <si>
    <t>Total Direct Costs</t>
  </si>
  <si>
    <t>Total Operating Expenses</t>
  </si>
  <si>
    <t>TOTAL EXPENSES</t>
  </si>
  <si>
    <t>NET PROFIT (LOSS)</t>
  </si>
  <si>
    <t>COUNTIF</t>
  </si>
  <si>
    <t>New/Missing Accounts</t>
  </si>
  <si>
    <t>4000, 4301, 4302, 4303</t>
  </si>
  <si>
    <t>5000, 5301, 5302, 5303</t>
  </si>
  <si>
    <t>Chart of Accounts</t>
  </si>
  <si>
    <t>60400, 6722, 6482, 7309, 811, 815, 820</t>
  </si>
  <si>
    <t>811</t>
  </si>
  <si>
    <t>Bank Revaluations</t>
  </si>
  <si>
    <t>815</t>
  </si>
  <si>
    <t>Unrealized Currency Gains</t>
  </si>
  <si>
    <t>SCOTT.GL</t>
  </si>
  <si>
    <t>PL Accounts</t>
  </si>
  <si>
    <t>Deleted</t>
  </si>
  <si>
    <t>For Profit and Loss (Condensed)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</si>
</sst>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Segoe UI"/>
      <family val="2"/>
    </font>
    <font>
      <b/>
      <sz val="11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 Light"/>
      <family val="2"/>
      <scheme val="major"/>
    </font>
    <font>
      <b/>
      <sz val="11"/>
      <color rgb="FF00B05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EB5E4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EB5E42"/>
        <bgColor indexed="64"/>
      </patternFill>
    </fill>
    <fill>
      <patternFill patternType="solid">
        <fgColor theme="9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5">
    <xf numFmtId="0" fontId="0" fillId="0" borderId="0"/>
    <xf numFmtId="0" fontId="1" fillId="0" borderId="0">
      <alignment vertical="center"/>
    </xf>
    <xf numFmtId="0" fontId="2" fillId="0" borderId="0"/>
    <xf numFmtId="0" fontId="7" fillId="2" borderId="1" applyNumberFormat="0" applyAlignment="0" applyProtection="0"/>
    <xf numFmtId="43" fontId="11" fillId="0" borderId="0" applyFon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/>
    <xf numFmtId="43" fontId="0" fillId="0" borderId="0" xfId="0" applyNumberFormat="1"/>
    <xf numFmtId="0" fontId="4" fillId="0" borderId="0" xfId="0" applyFont="1"/>
    <xf numFmtId="0" fontId="7" fillId="2" borderId="1" xfId="3" applyAlignment="1">
      <alignment horizontal="center"/>
    </xf>
    <xf numFmtId="0" fontId="9" fillId="0" borderId="0" xfId="0" applyFont="1"/>
    <xf numFmtId="0" fontId="4" fillId="0" borderId="0" xfId="0" applyFont="1" applyAlignment="1">
      <alignment horizontal="left" indent="1"/>
    </xf>
    <xf numFmtId="0" fontId="4" fillId="0" borderId="0" xfId="0" applyFont="1" applyAlignment="1">
      <alignment horizontal="left" indent="2"/>
    </xf>
    <xf numFmtId="0" fontId="0" fillId="0" borderId="0" xfId="0" applyAlignment="1">
      <alignment horizontal="left" indent="3"/>
    </xf>
    <xf numFmtId="43" fontId="4" fillId="0" borderId="2" xfId="0" applyNumberFormat="1" applyFont="1" applyBorder="1"/>
    <xf numFmtId="43" fontId="4" fillId="0" borderId="3" xfId="0" applyNumberFormat="1" applyFont="1" applyBorder="1"/>
    <xf numFmtId="43" fontId="4" fillId="0" borderId="4" xfId="0" applyNumberFormat="1" applyFont="1" applyBorder="1"/>
    <xf numFmtId="0" fontId="6" fillId="4" borderId="0" xfId="0" applyFont="1" applyFill="1" applyAlignment="1">
      <alignment horizontal="centerContinuous"/>
    </xf>
    <xf numFmtId="0" fontId="6" fillId="3" borderId="0" xfId="0" applyFont="1" applyFill="1"/>
    <xf numFmtId="0" fontId="8" fillId="4" borderId="0" xfId="0" applyFont="1" applyFill="1" applyAlignment="1">
      <alignment horizontal="centerContinuous"/>
    </xf>
    <xf numFmtId="0" fontId="10" fillId="0" borderId="0" xfId="0" applyFont="1"/>
    <xf numFmtId="43" fontId="10" fillId="0" borderId="0" xfId="0" applyNumberFormat="1" applyFont="1"/>
    <xf numFmtId="0" fontId="0" fillId="0" borderId="0" xfId="0" quotePrefix="1"/>
    <xf numFmtId="0" fontId="12" fillId="0" borderId="0" xfId="0" applyFont="1" applyAlignment="1">
      <alignment horizontal="left"/>
    </xf>
    <xf numFmtId="14" fontId="13" fillId="0" borderId="0" xfId="0" applyNumberFormat="1" applyFont="1" applyAlignment="1">
      <alignment horizontal="left"/>
    </xf>
    <xf numFmtId="43" fontId="0" fillId="0" borderId="0" xfId="4" applyFont="1"/>
    <xf numFmtId="0" fontId="14" fillId="0" borderId="0" xfId="0" applyFont="1"/>
    <xf numFmtId="0" fontId="6" fillId="4" borderId="0" xfId="0" applyFont="1" applyFill="1" applyAlignment="1">
      <alignment horizontal="center"/>
    </xf>
  </cellXfs>
  <cellStyles count="5">
    <cellStyle name="Comma" xfId="4" builtinId="3"/>
    <cellStyle name="Normal" xfId="0" builtinId="0"/>
    <cellStyle name="Normal 2" xfId="1" xr:uid="{15C028B2-5D9C-4111-BB6D-C427433D9811}"/>
    <cellStyle name="Normal 3" xfId="2" xr:uid="{06C2C3FD-B433-4AA2-9CB4-EC37F9A2949E}"/>
    <cellStyle name="Output" xfId="3" builtinId="21"/>
  </cellStyles>
  <dxfs count="1">
    <dxf>
      <font>
        <b/>
        <i val="0"/>
        <color rgb="FFFF0000"/>
      </font>
    </dxf>
  </dxfs>
  <tableStyles count="0" defaultTableStyle="TableStyleMedium2" defaultPivotStyle="PivotStyleLight16"/>
  <colors>
    <mruColors>
      <color rgb="FFEB5E42"/>
      <color rgb="FFCCFFFF"/>
      <color rgb="FFCCFFCC"/>
      <color rgb="FFCCFF99"/>
      <color rgb="FFCCCCFF"/>
      <color rgb="FFC0C0C0"/>
      <color rgb="FFFF9999"/>
      <color rgb="FF0563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checked="Checked" fmlaLink="$A$7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6</xdr:row>
          <xdr:rowOff>38100</xdr:rowOff>
        </xdr:from>
        <xdr:to>
          <xdr:col>2</xdr:col>
          <xdr:colOff>312420</xdr:colOff>
          <xdr:row>7</xdr:row>
          <xdr:rowOff>76200</xdr:rowOff>
        </xdr:to>
        <xdr:sp macro="" textlink="">
          <xdr:nvSpPr>
            <xdr:cNvPr id="10241" name="chkShowAll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0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 mc:Ignorable="a14" a14:legacySpreadsheetColorIndex="26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Include Archived Accounts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0</xdr:rowOff>
    </xdr:from>
    <xdr:to>
      <xdr:col>4</xdr:col>
      <xdr:colOff>472692</xdr:colOff>
      <xdr:row>1</xdr:row>
      <xdr:rowOff>160050</xdr:rowOff>
    </xdr:to>
    <xdr:pic>
      <xdr:nvPicPr>
        <xdr:cNvPr id="3" name="imgLog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911092" cy="3429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320292</xdr:colOff>
      <xdr:row>1</xdr:row>
      <xdr:rowOff>160050</xdr:rowOff>
    </xdr:to>
    <xdr:pic>
      <xdr:nvPicPr>
        <xdr:cNvPr id="3" name="imgLog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911092" cy="3429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5">
    <wetp:webextensionref xmlns:r="http://schemas.openxmlformats.org/officeDocument/2006/relationships" r:id="rId1"/>
  </wetp:taskpane>
  <wetp:taskpane dockstate="right" visibility="0" width="0" row="0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9c1740b5-37d0-451a-9ccf-64e7e8414fac}">
  <we:reference id="WA200000095" version="1.1.1.0" store="en-001" storeType="OMEX"/>
  <we:alternateReferences/>
  <we:properties>
    <we:property name="Office.AutoShowTaskpaneWithDocument" value="true"/>
    <we:property name="scott.qorgList" value="&quot;[]&quot;"/>
    <we:property name="scott.user_id" value="&quot;f8f78092-f095-4793-9c1d-69930b4e4ec5&quot;"/>
    <we:property name="scott.xorgList" value="&quot;[]&quot;"/>
    <we:property name="scott.xuser_id" value="&quot;0b177b6e-cd3c-4614-a3b9-9a05da9fad5c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_xldudf_SCOTT_DESC</we:customFunctionIds>
        <we:customFunctionIds>_xldudf_SCOTT_GL</we:customFunctionIds>
        <we:customFunctionIds>_xldudf_SCOTT_NGL</we:customFunctionIds>
        <we:customFunctionIds>_xldudf_SCOTT_COMRANGE</we:customFunctionIds>
        <we:customFunctionIds>_xldudf_SCOTT_CHART</we:customFunctionIds>
        <we:customFunctionIds>_xldudf_SCOTT_GLMULTI</we:customFunctionIds>
        <we:customFunctionIds>_xldudf_SCOTT_ACCTNAME</we:customFunctionIds>
        <we:customFunctionIds>_xldudf_SCOTT_SUMTRANSACTIONS</we:customFunctionIds>
        <we:customFunctionIds>_xldudf_SCOTT_RANGE</we:customFunctionIds>
        <we:customFunctionIds>_xldudf_SCOTT_TRACK</we:customFunctionIds>
        <we:customFunctionIds>_xldudf_SCOTT_TRACKR</we:customFunctionIds>
        <we:customFunctionIds>_xldudf_SCOTT_TRACKM</we:customFunctionIds>
        <we:customFunctionIds>_xldudf_SCOTT_XBUDGET</we:customFunctionIds>
        <we:customFunctionIds>_xldudf_SCOTT_XNI</we:customFunctionIds>
        <we:customFunctionIds>_xldudf_SCOTT_QCLASS</we:customFunctionIds>
        <we:customFunctionIds>_xldudf_SCOTT_QCLASSR</we:customFunctionIds>
        <we:customFunctionIds>_xldudf_SCOTT_QDEPT</we:customFunctionIds>
        <we:customFunctionIds>_xldudf_SCOTT_QDEPTR</we:customFunctionIds>
        <we:customFunctionIds>_xldudf_SCOTT_QCLASS_DEPT</we:customFunctionIds>
        <we:customFunctionIds>_xldudf_SCOTT_QCUSTOMER</we:customFunctionIds>
        <we:customFunctionIds>_xldudf_SCOTT_QBUDGET</we:customFunctionIds>
        <we:customFunctionIds>_xldudf_SCOTT_QBUDGETALL</we:customFunctionIds>
        <we:customFunctionIds>_xldudf_SCOTT_QVENDOR</we:customFunctionIds>
        <we:customFunctionIds>_xldudf_SCOTT_QALL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65EC3AFD-3904-4FFD-9A39-A5CDDD7E9A64}">
  <we:reference id="wa200000095" version="1.1.1.0" store="en-US" storeType="OMEX"/>
  <we:alternateReferences>
    <we:reference id="WA200000095" version="1.1.1.0" store="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5171F-C237-4CE0-B9E6-0700C3D4BACA}">
  <sheetPr codeName="Sheet1">
    <tabColor theme="6" tint="-0.499984740745262"/>
  </sheetPr>
  <dimension ref="A3:O128"/>
  <sheetViews>
    <sheetView workbookViewId="0">
      <selection activeCell="A5" sqref="A5"/>
    </sheetView>
  </sheetViews>
  <sheetFormatPr defaultRowHeight="14.4" x14ac:dyDescent="0.3"/>
  <sheetData>
    <row r="3" spans="1:15" ht="18" x14ac:dyDescent="0.35">
      <c r="A3" s="2" t="s">
        <v>5</v>
      </c>
    </row>
    <row r="4" spans="1:15" x14ac:dyDescent="0.3">
      <c r="A4" t="s">
        <v>78</v>
      </c>
    </row>
    <row r="6" spans="1:15" x14ac:dyDescent="0.3">
      <c r="A6" s="4" t="s">
        <v>6</v>
      </c>
      <c r="B6" s="5">
        <f>PL!A2</f>
        <v>112353</v>
      </c>
    </row>
    <row r="7" spans="1:15" x14ac:dyDescent="0.3">
      <c r="A7" t="b">
        <v>1</v>
      </c>
    </row>
    <row r="9" spans="1:15" x14ac:dyDescent="0.3">
      <c r="A9" s="13" t="s">
        <v>69</v>
      </c>
      <c r="B9" s="15"/>
      <c r="C9" s="15"/>
      <c r="D9" s="15"/>
      <c r="E9" s="15"/>
      <c r="F9" s="15"/>
      <c r="H9" s="13" t="s">
        <v>76</v>
      </c>
      <c r="I9" s="15"/>
      <c r="K9" s="13" t="s">
        <v>66</v>
      </c>
      <c r="L9" s="15"/>
      <c r="M9" s="15"/>
      <c r="O9" s="23" t="s">
        <v>77</v>
      </c>
    </row>
    <row r="10" spans="1:15" x14ac:dyDescent="0.3">
      <c r="A10" s="14" t="s">
        <v>1</v>
      </c>
      <c r="B10" s="14" t="s">
        <v>2</v>
      </c>
      <c r="C10" s="14" t="s">
        <v>0</v>
      </c>
      <c r="D10" s="14" t="s">
        <v>4</v>
      </c>
      <c r="E10" s="14" t="s">
        <v>3</v>
      </c>
      <c r="F10" s="14" t="s">
        <v>65</v>
      </c>
      <c r="H10" s="14" t="s">
        <v>1</v>
      </c>
      <c r="I10" s="14" t="s">
        <v>65</v>
      </c>
      <c r="K10" s="14" t="s">
        <v>1</v>
      </c>
      <c r="L10" s="14" t="s">
        <v>2</v>
      </c>
      <c r="M10" s="14" t="s">
        <v>0</v>
      </c>
      <c r="O10" s="14" t="s">
        <v>1</v>
      </c>
    </row>
    <row r="11" spans="1:15" x14ac:dyDescent="0.3">
      <c r="A11" t="str" cm="1">
        <f t="array" ref="A11:E128">_xlfn._xlws.SORT(GET.CHARTPLUS(B6,A7,TRUE),4)</f>
        <v>200</v>
      </c>
      <c r="B11" t="str">
        <v>Sales - Food</v>
      </c>
      <c r="C11" t="str">
        <v>REVENUE</v>
      </c>
      <c r="D11">
        <v>4</v>
      </c>
      <c r="E11" t="str">
        <v>REVENUE</v>
      </c>
      <c r="F11" cm="1">
        <f t="array" ref="F11:F128">COUNTIF(_xlfn.ANCHORARRAY(H11),INDEX(_xlfn.ANCHORARRAY(A11),0,1))</f>
        <v>1</v>
      </c>
      <c r="H11" s="18" t="str" cm="1">
        <f t="array" ref="H11:H128">_xlfn.TEXTSPLIT(_xlfn.TEXTJOIN(", ",TRUE,PL!A5:A52),,", ")</f>
        <v>200</v>
      </c>
      <c r="I11" cm="1">
        <f t="array" ref="I11:I128">COUNTIF(INDEX(_xlfn.ANCHORARRAY(A11),0,1),_xlfn.ANCHORARRAY(H11))</f>
        <v>1</v>
      </c>
      <c r="K11" t="str" cm="1">
        <f t="array" ref="K11">_xlfn._xlws.FILTER(_xlfn.CHOOSECOLS(_xlfn.ANCHORARRAY(A11),1,2,3),_xlfn.ANCHORARRAY(F11)=0,"&lt; None &gt;")</f>
        <v>&lt; None &gt;</v>
      </c>
      <c r="O11" t="str" cm="1">
        <f t="array" ref="O11">IF(A7,_xlfn._xlws.FILTER(_xlfn.ANCHORARRAY(H11),_xlfn.ANCHORARRAY(I11)=0,"&lt; None &gt;"),"*Set [IncludeArchived] to TRUE")</f>
        <v>&lt; None &gt;</v>
      </c>
    </row>
    <row r="12" spans="1:15" x14ac:dyDescent="0.3">
      <c r="A12" t="str">
        <v>201</v>
      </c>
      <c r="B12" t="str">
        <v>Sales - Beverage / Liquor</v>
      </c>
      <c r="C12" t="str">
        <v>REVENUE</v>
      </c>
      <c r="D12">
        <v>4</v>
      </c>
      <c r="E12" t="str">
        <v>REVENUE</v>
      </c>
      <c r="F12">
        <v>1</v>
      </c>
      <c r="H12" t="str">
        <v>222</v>
      </c>
      <c r="I12">
        <v>1</v>
      </c>
    </row>
    <row r="13" spans="1:15" x14ac:dyDescent="0.3">
      <c r="A13" t="str">
        <v>202</v>
      </c>
      <c r="B13" t="str">
        <v>Sales - Tshirts</v>
      </c>
      <c r="C13" t="str">
        <v>SALES</v>
      </c>
      <c r="D13">
        <v>4</v>
      </c>
      <c r="E13" t="str">
        <v>REVENUE</v>
      </c>
      <c r="F13">
        <v>1</v>
      </c>
      <c r="H13" t="str">
        <v>223</v>
      </c>
      <c r="I13">
        <v>1</v>
      </c>
    </row>
    <row r="14" spans="1:15" x14ac:dyDescent="0.3">
      <c r="A14" t="str">
        <v>222</v>
      </c>
      <c r="B14" t="str">
        <v>Sales - Ice cream</v>
      </c>
      <c r="C14" t="str">
        <v>REVENUE</v>
      </c>
      <c r="D14">
        <v>4</v>
      </c>
      <c r="E14" t="str">
        <v>REVENUE</v>
      </c>
      <c r="F14">
        <v>1</v>
      </c>
      <c r="H14" t="str">
        <v>4001</v>
      </c>
      <c r="I14">
        <v>1</v>
      </c>
    </row>
    <row r="15" spans="1:15" x14ac:dyDescent="0.3">
      <c r="A15" t="str">
        <v>223</v>
      </c>
      <c r="B15" t="str">
        <v>Sales - Yogurt</v>
      </c>
      <c r="C15" t="str">
        <v>REVENUE</v>
      </c>
      <c r="D15">
        <v>4</v>
      </c>
      <c r="E15" t="str">
        <v>REVENUE</v>
      </c>
      <c r="F15">
        <v>1</v>
      </c>
      <c r="H15" t="str">
        <v>201</v>
      </c>
      <c r="I15">
        <v>1</v>
      </c>
    </row>
    <row r="16" spans="1:15" x14ac:dyDescent="0.3">
      <c r="A16" t="str">
        <v>240</v>
      </c>
      <c r="B16" t="str">
        <v>Test Revenue account for James</v>
      </c>
      <c r="C16" t="str">
        <v>REVENUE</v>
      </c>
      <c r="D16">
        <v>4</v>
      </c>
      <c r="E16" t="str">
        <v>REVENUE</v>
      </c>
      <c r="F16">
        <v>1</v>
      </c>
      <c r="H16" t="str">
        <v>4003</v>
      </c>
      <c r="I16">
        <v>1</v>
      </c>
    </row>
    <row r="17" spans="1:9" x14ac:dyDescent="0.3">
      <c r="A17" t="str">
        <v>4000</v>
      </c>
      <c r="B17" t="str">
        <v>Pie Sales</v>
      </c>
      <c r="C17" t="str">
        <v>SALES</v>
      </c>
      <c r="D17">
        <v>4</v>
      </c>
      <c r="E17" t="str">
        <v>REVENUE</v>
      </c>
      <c r="F17">
        <v>1</v>
      </c>
      <c r="H17" t="str">
        <v>4100</v>
      </c>
      <c r="I17">
        <v>1</v>
      </c>
    </row>
    <row r="18" spans="1:9" x14ac:dyDescent="0.3">
      <c r="A18" t="str">
        <v>4001</v>
      </c>
      <c r="B18" t="str">
        <v>Cake Sales</v>
      </c>
      <c r="C18" t="str">
        <v>REVENUE</v>
      </c>
      <c r="D18">
        <v>4</v>
      </c>
      <c r="E18" t="str">
        <v>REVENUE</v>
      </c>
      <c r="F18">
        <v>1</v>
      </c>
      <c r="H18" t="str">
        <v>4000</v>
      </c>
      <c r="I18">
        <v>1</v>
      </c>
    </row>
    <row r="19" spans="1:9" x14ac:dyDescent="0.3">
      <c r="A19" t="str">
        <v>4003</v>
      </c>
      <c r="B19" t="str">
        <v>Miscellaneous Sales</v>
      </c>
      <c r="C19" t="str">
        <v>REVENUE</v>
      </c>
      <c r="D19">
        <v>4</v>
      </c>
      <c r="E19" t="str">
        <v>REVENUE</v>
      </c>
      <c r="F19">
        <v>1</v>
      </c>
      <c r="H19" t="str">
        <v>4301</v>
      </c>
      <c r="I19">
        <v>1</v>
      </c>
    </row>
    <row r="20" spans="1:9" x14ac:dyDescent="0.3">
      <c r="A20" t="str">
        <v>4020</v>
      </c>
      <c r="B20" t="str">
        <v>Revenue:The Website Project (TWP):E-Commerce Development</v>
      </c>
      <c r="C20" t="str">
        <v>REVENUE</v>
      </c>
      <c r="D20">
        <v>4</v>
      </c>
      <c r="E20" t="str">
        <v>REVENUE</v>
      </c>
      <c r="F20">
        <v>1</v>
      </c>
      <c r="H20" t="str">
        <v>4302</v>
      </c>
      <c r="I20">
        <v>1</v>
      </c>
    </row>
    <row r="21" spans="1:9" x14ac:dyDescent="0.3">
      <c r="A21" t="str">
        <v>4025</v>
      </c>
      <c r="B21" t="str">
        <v>Revenue:Speciality Projects</v>
      </c>
      <c r="C21" t="str">
        <v>REVENUE</v>
      </c>
      <c r="D21">
        <v>4</v>
      </c>
      <c r="E21" t="str">
        <v>REVENUE</v>
      </c>
      <c r="F21">
        <v>1</v>
      </c>
      <c r="H21" t="str">
        <v>4303</v>
      </c>
      <c r="I21">
        <v>1</v>
      </c>
    </row>
    <row r="22" spans="1:9" x14ac:dyDescent="0.3">
      <c r="A22" t="str">
        <v>4027</v>
      </c>
      <c r="B22" t="str">
        <v>Revenue:Sitelogy Revenue:MRD - Mobile Responsive Design</v>
      </c>
      <c r="C22" t="str">
        <v>REVENUE</v>
      </c>
      <c r="D22">
        <v>4</v>
      </c>
      <c r="E22" t="str">
        <v>REVENUE</v>
      </c>
      <c r="F22">
        <v>1</v>
      </c>
      <c r="H22" t="str">
        <v>202</v>
      </c>
      <c r="I22">
        <v>1</v>
      </c>
    </row>
    <row r="23" spans="1:9" x14ac:dyDescent="0.3">
      <c r="A23" t="str">
        <v>4048</v>
      </c>
      <c r="B23" t="str">
        <v>Revenue:Sitelogy Revenue</v>
      </c>
      <c r="C23" t="str">
        <v>REVENUE</v>
      </c>
      <c r="D23">
        <v>4</v>
      </c>
      <c r="E23" t="str">
        <v>REVENUE</v>
      </c>
      <c r="F23">
        <v>1</v>
      </c>
      <c r="H23" t="str">
        <v>4222</v>
      </c>
      <c r="I23">
        <v>1</v>
      </c>
    </row>
    <row r="24" spans="1:9" x14ac:dyDescent="0.3">
      <c r="A24" t="str">
        <v>4100</v>
      </c>
      <c r="B24" t="str">
        <v>Beverage / Liquor Sales</v>
      </c>
      <c r="C24" t="str">
        <v>SALES</v>
      </c>
      <c r="D24">
        <v>4</v>
      </c>
      <c r="E24" t="str">
        <v>REVENUE</v>
      </c>
      <c r="F24">
        <v>1</v>
      </c>
      <c r="H24" t="str">
        <v>4304</v>
      </c>
      <c r="I24">
        <v>1</v>
      </c>
    </row>
    <row r="25" spans="1:9" x14ac:dyDescent="0.3">
      <c r="A25" t="str">
        <v>4222</v>
      </c>
      <c r="B25" t="str">
        <v>Sales / Revenue</v>
      </c>
      <c r="C25" t="str">
        <v>SALES</v>
      </c>
      <c r="D25">
        <v>4</v>
      </c>
      <c r="E25" t="str">
        <v>REVENUE</v>
      </c>
      <c r="F25">
        <v>1</v>
      </c>
      <c r="H25" t="str">
        <v>4305</v>
      </c>
      <c r="I25">
        <v>1</v>
      </c>
    </row>
    <row r="26" spans="1:9" x14ac:dyDescent="0.3">
      <c r="A26" t="str">
        <v>4301</v>
      </c>
      <c r="B26" t="str">
        <v>Chicken Pie Sales</v>
      </c>
      <c r="C26" t="str">
        <v>SALES</v>
      </c>
      <c r="D26">
        <v>4</v>
      </c>
      <c r="E26" t="str">
        <v>REVENUE</v>
      </c>
      <c r="F26">
        <v>1</v>
      </c>
      <c r="H26" t="str">
        <v>240</v>
      </c>
      <c r="I26">
        <v>1</v>
      </c>
    </row>
    <row r="27" spans="1:9" x14ac:dyDescent="0.3">
      <c r="A27" t="str">
        <v>4302</v>
      </c>
      <c r="B27" t="str">
        <v>Lamb Pie Sales</v>
      </c>
      <c r="C27" t="str">
        <v>SALES</v>
      </c>
      <c r="D27">
        <v>4</v>
      </c>
      <c r="E27" t="str">
        <v>REVENUE</v>
      </c>
      <c r="F27">
        <v>1</v>
      </c>
      <c r="H27" t="str">
        <v>4020</v>
      </c>
      <c r="I27">
        <v>1</v>
      </c>
    </row>
    <row r="28" spans="1:9" x14ac:dyDescent="0.3">
      <c r="A28" t="str">
        <v>4303</v>
      </c>
      <c r="B28" t="str">
        <v>Vegetarian Pie Sales</v>
      </c>
      <c r="C28" t="str">
        <v>SALES</v>
      </c>
      <c r="D28">
        <v>4</v>
      </c>
      <c r="E28" t="str">
        <v>REVENUE</v>
      </c>
      <c r="F28">
        <v>1</v>
      </c>
      <c r="H28" t="str">
        <v>4025</v>
      </c>
      <c r="I28">
        <v>1</v>
      </c>
    </row>
    <row r="29" spans="1:9" x14ac:dyDescent="0.3">
      <c r="A29" t="str">
        <v>4304</v>
      </c>
      <c r="B29" t="str">
        <v>Crockery Sales</v>
      </c>
      <c r="C29" t="str">
        <v>SALES</v>
      </c>
      <c r="D29">
        <v>4</v>
      </c>
      <c r="E29" t="str">
        <v>REVENUE</v>
      </c>
      <c r="F29">
        <v>1</v>
      </c>
      <c r="H29" t="str">
        <v>4027</v>
      </c>
      <c r="I29">
        <v>1</v>
      </c>
    </row>
    <row r="30" spans="1:9" x14ac:dyDescent="0.3">
      <c r="A30" t="str">
        <v>4305</v>
      </c>
      <c r="B30" t="str">
        <v>Other Sales</v>
      </c>
      <c r="C30" t="str">
        <v>SALES</v>
      </c>
      <c r="D30">
        <v>4</v>
      </c>
      <c r="E30" t="str">
        <v>REVENUE</v>
      </c>
      <c r="F30">
        <v>1</v>
      </c>
      <c r="H30" t="str">
        <v>4048</v>
      </c>
      <c r="I30">
        <v>1</v>
      </c>
    </row>
    <row r="31" spans="1:9" x14ac:dyDescent="0.3">
      <c r="A31" t="str">
        <v>7202</v>
      </c>
      <c r="B31" t="str">
        <v>Other Income</v>
      </c>
      <c r="C31" t="str">
        <v>REVENUE</v>
      </c>
      <c r="D31">
        <v>4</v>
      </c>
      <c r="E31" t="str">
        <v>REVENUE</v>
      </c>
      <c r="F31">
        <v>1</v>
      </c>
      <c r="H31" t="str">
        <v>47900</v>
      </c>
      <c r="I31">
        <v>1</v>
      </c>
    </row>
    <row r="32" spans="1:9" x14ac:dyDescent="0.3">
      <c r="A32" t="str">
        <v>47900</v>
      </c>
      <c r="B32" t="str">
        <v>Revenue</v>
      </c>
      <c r="C32" t="str">
        <v>REVENUE</v>
      </c>
      <c r="D32">
        <v>4</v>
      </c>
      <c r="E32" t="str">
        <v>REVENUE</v>
      </c>
      <c r="F32">
        <v>1</v>
      </c>
      <c r="H32" t="str">
        <v>49900</v>
      </c>
      <c r="I32">
        <v>1</v>
      </c>
    </row>
    <row r="33" spans="1:9" x14ac:dyDescent="0.3">
      <c r="A33" t="str">
        <v>49900</v>
      </c>
      <c r="B33" t="str">
        <v>Uncategorized Income (49900)</v>
      </c>
      <c r="C33" t="str">
        <v>REVENUE</v>
      </c>
      <c r="D33">
        <v>4</v>
      </c>
      <c r="E33" t="str">
        <v>REVENUE</v>
      </c>
      <c r="F33">
        <v>1</v>
      </c>
      <c r="H33" t="str">
        <v>7202</v>
      </c>
      <c r="I33">
        <v>1</v>
      </c>
    </row>
    <row r="34" spans="1:9" x14ac:dyDescent="0.3">
      <c r="A34" t="str">
        <v>QB-UnInc</v>
      </c>
      <c r="B34" t="str">
        <v>Uncategorized Income (QB-UnInc)</v>
      </c>
      <c r="C34" t="str">
        <v>REVENUE</v>
      </c>
      <c r="D34">
        <v>4</v>
      </c>
      <c r="E34" t="str">
        <v>REVENUE</v>
      </c>
      <c r="F34">
        <v>1</v>
      </c>
      <c r="H34" t="str">
        <v>QB-UnInc</v>
      </c>
      <c r="I34">
        <v>1</v>
      </c>
    </row>
    <row r="35" spans="1:9" x14ac:dyDescent="0.3">
      <c r="A35" t="str">
        <v>224</v>
      </c>
      <c r="B35" t="str">
        <v>Direct Costs - Ice cream</v>
      </c>
      <c r="C35" t="str">
        <v>DIRECTCOSTS</v>
      </c>
      <c r="D35">
        <v>5</v>
      </c>
      <c r="E35" t="str">
        <v>EXPENSE</v>
      </c>
      <c r="F35">
        <v>1</v>
      </c>
      <c r="H35" t="str">
        <v>224</v>
      </c>
      <c r="I35">
        <v>1</v>
      </c>
    </row>
    <row r="36" spans="1:9" x14ac:dyDescent="0.3">
      <c r="A36" t="str">
        <v>225</v>
      </c>
      <c r="B36" t="str">
        <v>Direct Cost - Yogurt</v>
      </c>
      <c r="C36" t="str">
        <v>DIRECTCOSTS</v>
      </c>
      <c r="D36">
        <v>5</v>
      </c>
      <c r="E36" t="str">
        <v>EXPENSE</v>
      </c>
      <c r="F36">
        <v>1</v>
      </c>
      <c r="H36" t="str">
        <v>225</v>
      </c>
      <c r="I36">
        <v>1</v>
      </c>
    </row>
    <row r="37" spans="1:9" x14ac:dyDescent="0.3">
      <c r="A37" t="str">
        <v>300</v>
      </c>
      <c r="B37" t="str">
        <v>Purchases</v>
      </c>
      <c r="C37" t="str">
        <v>DIRECTCOSTS</v>
      </c>
      <c r="D37">
        <v>5</v>
      </c>
      <c r="E37" t="str">
        <v>EXPENSE</v>
      </c>
      <c r="F37">
        <v>1</v>
      </c>
      <c r="H37" t="str">
        <v>325</v>
      </c>
      <c r="I37">
        <v>1</v>
      </c>
    </row>
    <row r="38" spans="1:9" x14ac:dyDescent="0.3">
      <c r="A38" t="str">
        <v>325</v>
      </c>
      <c r="B38" t="str">
        <v>COS - Ice cream</v>
      </c>
      <c r="C38" t="str">
        <v>DIRECTCOSTS</v>
      </c>
      <c r="D38">
        <v>5</v>
      </c>
      <c r="E38" t="str">
        <v>EXPENSE</v>
      </c>
      <c r="F38">
        <v>1</v>
      </c>
      <c r="H38" t="str">
        <v>326</v>
      </c>
      <c r="I38">
        <v>1</v>
      </c>
    </row>
    <row r="39" spans="1:9" x14ac:dyDescent="0.3">
      <c r="A39" t="str">
        <v>326</v>
      </c>
      <c r="B39" t="str">
        <v>COS - Yogurt</v>
      </c>
      <c r="C39" t="str">
        <v>DIRECTCOSTS</v>
      </c>
      <c r="D39">
        <v>5</v>
      </c>
      <c r="E39" t="str">
        <v>EXPENSE</v>
      </c>
      <c r="F39">
        <v>1</v>
      </c>
      <c r="H39" t="str">
        <v>5001</v>
      </c>
      <c r="I39">
        <v>1</v>
      </c>
    </row>
    <row r="40" spans="1:9" x14ac:dyDescent="0.3">
      <c r="A40" t="str">
        <v>630</v>
      </c>
      <c r="B40" t="str">
        <v>Contractrual</v>
      </c>
      <c r="C40" t="str">
        <v>EXPENSE</v>
      </c>
      <c r="D40">
        <v>5</v>
      </c>
      <c r="E40" t="str">
        <v>EXPENSE</v>
      </c>
      <c r="F40">
        <v>1</v>
      </c>
      <c r="H40" t="str">
        <v>6050</v>
      </c>
      <c r="I40">
        <v>1</v>
      </c>
    </row>
    <row r="41" spans="1:9" x14ac:dyDescent="0.3">
      <c r="A41" t="str">
        <v>811</v>
      </c>
      <c r="B41" t="str">
        <v>Bank Revaluations</v>
      </c>
      <c r="C41" t="str">
        <v>EXPENSE</v>
      </c>
      <c r="D41">
        <v>5</v>
      </c>
      <c r="E41" t="str">
        <v>EXPENSE</v>
      </c>
      <c r="F41">
        <v>1</v>
      </c>
      <c r="H41" t="str">
        <v>5003</v>
      </c>
      <c r="I41">
        <v>1</v>
      </c>
    </row>
    <row r="42" spans="1:9" x14ac:dyDescent="0.3">
      <c r="A42" t="str">
        <v>815</v>
      </c>
      <c r="B42" t="str">
        <v>Unrealized Currency Gains</v>
      </c>
      <c r="C42" t="str">
        <v>EXPENSE</v>
      </c>
      <c r="D42">
        <v>5</v>
      </c>
      <c r="E42" t="str">
        <v>EXPENSE</v>
      </c>
      <c r="F42">
        <v>1</v>
      </c>
      <c r="H42" t="str">
        <v>6052</v>
      </c>
      <c r="I42">
        <v>1</v>
      </c>
    </row>
    <row r="43" spans="1:9" x14ac:dyDescent="0.3">
      <c r="A43" t="str">
        <v>820</v>
      </c>
      <c r="B43" t="str">
        <v>Realized Currency Gains</v>
      </c>
      <c r="C43" t="str">
        <v>EXPENSE</v>
      </c>
      <c r="D43">
        <v>5</v>
      </c>
      <c r="E43" t="str">
        <v>EXPENSE</v>
      </c>
      <c r="F43">
        <v>1</v>
      </c>
      <c r="H43" t="str">
        <v>5000</v>
      </c>
      <c r="I43">
        <v>1</v>
      </c>
    </row>
    <row r="44" spans="1:9" x14ac:dyDescent="0.3">
      <c r="A44" t="str">
        <v>5000</v>
      </c>
      <c r="B44" t="str">
        <v>Pie COGS</v>
      </c>
      <c r="C44" t="str">
        <v>DIRECTCOSTS</v>
      </c>
      <c r="D44">
        <v>5</v>
      </c>
      <c r="E44" t="str">
        <v>EXPENSE</v>
      </c>
      <c r="F44">
        <v>1</v>
      </c>
      <c r="H44" t="str">
        <v>5301</v>
      </c>
      <c r="I44">
        <v>1</v>
      </c>
    </row>
    <row r="45" spans="1:9" x14ac:dyDescent="0.3">
      <c r="A45" t="str">
        <v>5001</v>
      </c>
      <c r="B45" t="str">
        <v>Cake COGS</v>
      </c>
      <c r="C45" t="str">
        <v>DIRECTCOSTS</v>
      </c>
      <c r="D45">
        <v>5</v>
      </c>
      <c r="E45" t="str">
        <v>EXPENSE</v>
      </c>
      <c r="F45">
        <v>1</v>
      </c>
      <c r="H45" t="str">
        <v>5302</v>
      </c>
      <c r="I45">
        <v>1</v>
      </c>
    </row>
    <row r="46" spans="1:9" x14ac:dyDescent="0.3">
      <c r="A46" t="str">
        <v>5003</v>
      </c>
      <c r="B46" t="str">
        <v>Miscellaneous COGS</v>
      </c>
      <c r="C46" t="str">
        <v>DIRECTCOSTS</v>
      </c>
      <c r="D46">
        <v>5</v>
      </c>
      <c r="E46" t="str">
        <v>EXPENSE</v>
      </c>
      <c r="F46">
        <v>1</v>
      </c>
      <c r="H46" t="str">
        <v>5303</v>
      </c>
      <c r="I46">
        <v>1</v>
      </c>
    </row>
    <row r="47" spans="1:9" x14ac:dyDescent="0.3">
      <c r="A47" t="str">
        <v>5222</v>
      </c>
      <c r="B47" t="str">
        <v>Cost of Sales</v>
      </c>
      <c r="C47" t="str">
        <v>DIRECTCOSTS</v>
      </c>
      <c r="D47">
        <v>5</v>
      </c>
      <c r="E47" t="str">
        <v>EXPENSE</v>
      </c>
      <c r="F47">
        <v>1</v>
      </c>
      <c r="H47" t="str">
        <v>300</v>
      </c>
      <c r="I47">
        <v>1</v>
      </c>
    </row>
    <row r="48" spans="1:9" x14ac:dyDescent="0.3">
      <c r="A48" t="str">
        <v>5301</v>
      </c>
      <c r="B48" t="str">
        <v>Chicken Pie Cost of Sales</v>
      </c>
      <c r="C48" t="str">
        <v>DIRECTCOSTS</v>
      </c>
      <c r="D48">
        <v>5</v>
      </c>
      <c r="E48" t="str">
        <v>EXPENSE</v>
      </c>
      <c r="F48">
        <v>1</v>
      </c>
      <c r="H48" t="str">
        <v>50000</v>
      </c>
      <c r="I48">
        <v>1</v>
      </c>
    </row>
    <row r="49" spans="1:9" x14ac:dyDescent="0.3">
      <c r="A49" t="str">
        <v>5302</v>
      </c>
      <c r="B49" t="str">
        <v>Lamb Pie Cost of Sales</v>
      </c>
      <c r="C49" t="str">
        <v>DIRECTCOSTS</v>
      </c>
      <c r="D49">
        <v>5</v>
      </c>
      <c r="E49" t="str">
        <v>EXPENSE</v>
      </c>
      <c r="F49">
        <v>1</v>
      </c>
      <c r="H49" t="str">
        <v>5222</v>
      </c>
      <c r="I49">
        <v>1</v>
      </c>
    </row>
    <row r="50" spans="1:9" x14ac:dyDescent="0.3">
      <c r="A50" t="str">
        <v>5303</v>
      </c>
      <c r="B50" t="str">
        <v>Vegetarian Pie Cost of Sales</v>
      </c>
      <c r="C50" t="str">
        <v>DIRECTCOSTS</v>
      </c>
      <c r="D50">
        <v>5</v>
      </c>
      <c r="E50" t="str">
        <v>EXPENSE</v>
      </c>
      <c r="F50">
        <v>1</v>
      </c>
      <c r="H50" t="str">
        <v>5304</v>
      </c>
      <c r="I50">
        <v>1</v>
      </c>
    </row>
    <row r="51" spans="1:9" x14ac:dyDescent="0.3">
      <c r="A51" t="str">
        <v>5304</v>
      </c>
      <c r="B51" t="str">
        <v>Crockery Cost of Sales</v>
      </c>
      <c r="C51" t="str">
        <v>DIRECTCOSTS</v>
      </c>
      <c r="D51">
        <v>5</v>
      </c>
      <c r="E51" t="str">
        <v>EXPENSE</v>
      </c>
      <c r="F51">
        <v>1</v>
      </c>
      <c r="H51" t="str">
        <v>5305</v>
      </c>
      <c r="I51">
        <v>1</v>
      </c>
    </row>
    <row r="52" spans="1:9" x14ac:dyDescent="0.3">
      <c r="A52" t="str">
        <v>5305</v>
      </c>
      <c r="B52" t="str">
        <v>Other Cost of Sales</v>
      </c>
      <c r="C52" t="str">
        <v>DIRECTCOSTS</v>
      </c>
      <c r="D52">
        <v>5</v>
      </c>
      <c r="E52" t="str">
        <v>EXPENSE</v>
      </c>
      <c r="F52">
        <v>1</v>
      </c>
      <c r="H52" t="str">
        <v>6054</v>
      </c>
      <c r="I52">
        <v>1</v>
      </c>
    </row>
    <row r="53" spans="1:9" x14ac:dyDescent="0.3">
      <c r="A53" t="str">
        <v>5552</v>
      </c>
      <c r="B53" t="str">
        <v>Cost of Goods Sold:COGS - Sitelogy:COGS - MRD Hosting Expense</v>
      </c>
      <c r="C53" t="str">
        <v>DIRECTCOSTS</v>
      </c>
      <c r="D53">
        <v>5</v>
      </c>
      <c r="E53" t="str">
        <v>EXPENSE</v>
      </c>
      <c r="F53">
        <v>1</v>
      </c>
      <c r="H53" t="str">
        <v>COGs</v>
      </c>
      <c r="I53">
        <v>1</v>
      </c>
    </row>
    <row r="54" spans="1:9" x14ac:dyDescent="0.3">
      <c r="A54" t="str">
        <v>5555</v>
      </c>
      <c r="B54" t="str">
        <v>Tracking Code test account</v>
      </c>
      <c r="C54" t="str">
        <v>EXPENSE</v>
      </c>
      <c r="D54">
        <v>5</v>
      </c>
      <c r="E54" t="str">
        <v>EXPENSE</v>
      </c>
      <c r="F54">
        <v>1</v>
      </c>
      <c r="H54" t="str">
        <v>5552</v>
      </c>
      <c r="I54">
        <v>1</v>
      </c>
    </row>
    <row r="55" spans="1:9" x14ac:dyDescent="0.3">
      <c r="A55" t="str">
        <v>5556</v>
      </c>
      <c r="B55" t="str">
        <v>Office Tracking Test</v>
      </c>
      <c r="C55" t="str">
        <v>EXPENSE</v>
      </c>
      <c r="D55">
        <v>5</v>
      </c>
      <c r="E55" t="str">
        <v>EXPENSE</v>
      </c>
      <c r="F55">
        <v>1</v>
      </c>
      <c r="H55" t="str">
        <v>5559</v>
      </c>
      <c r="I55">
        <v>1</v>
      </c>
    </row>
    <row r="56" spans="1:9" x14ac:dyDescent="0.3">
      <c r="A56" t="str">
        <v>5559</v>
      </c>
      <c r="B56" t="str">
        <v>Cost of Goods Sold:COGS - Commissions:COGS - Project Launch</v>
      </c>
      <c r="C56" t="str">
        <v>DIRECTCOSTS</v>
      </c>
      <c r="D56">
        <v>5</v>
      </c>
      <c r="E56" t="str">
        <v>EXPENSE</v>
      </c>
      <c r="F56">
        <v>1</v>
      </c>
      <c r="H56" t="str">
        <v>5788</v>
      </c>
      <c r="I56">
        <v>1</v>
      </c>
    </row>
    <row r="57" spans="1:9" x14ac:dyDescent="0.3">
      <c r="A57" t="str">
        <v>5788</v>
      </c>
      <c r="B57" t="str">
        <v>Cost of Goods Sold:COGS - Merchant Account fees</v>
      </c>
      <c r="C57" t="str">
        <v>DIRECTCOSTS</v>
      </c>
      <c r="D57">
        <v>5</v>
      </c>
      <c r="E57" t="str">
        <v>EXPENSE</v>
      </c>
      <c r="F57">
        <v>1</v>
      </c>
      <c r="H57" t="str">
        <v>5822</v>
      </c>
      <c r="I57">
        <v>1</v>
      </c>
    </row>
    <row r="58" spans="1:9" x14ac:dyDescent="0.3">
      <c r="A58" t="str">
        <v>5822</v>
      </c>
      <c r="B58" t="str">
        <v>Cost of Goods Sold:COGS - TWP</v>
      </c>
      <c r="C58" t="str">
        <v>DIRECTCOSTS</v>
      </c>
      <c r="D58">
        <v>5</v>
      </c>
      <c r="E58" t="str">
        <v>EXPENSE</v>
      </c>
      <c r="F58">
        <v>1</v>
      </c>
      <c r="H58" t="str">
        <v>5823</v>
      </c>
      <c r="I58">
        <v>1</v>
      </c>
    </row>
    <row r="59" spans="1:9" x14ac:dyDescent="0.3">
      <c r="A59" t="str">
        <v>5823</v>
      </c>
      <c r="B59" t="str">
        <v>Cost of Goods Sold:COGS - Sitelogy:COGS - Website Hosting</v>
      </c>
      <c r="C59" t="str">
        <v>DIRECTCOSTS</v>
      </c>
      <c r="D59">
        <v>5</v>
      </c>
      <c r="E59" t="str">
        <v>EXPENSE</v>
      </c>
      <c r="F59">
        <v>1</v>
      </c>
      <c r="H59" t="str">
        <v>5828</v>
      </c>
      <c r="I59">
        <v>1</v>
      </c>
    </row>
    <row r="60" spans="1:9" x14ac:dyDescent="0.3">
      <c r="A60" t="str">
        <v>5828</v>
      </c>
      <c r="B60" t="str">
        <v>Cost of Goods Sold:COGS - TWP:COGS - Website Development</v>
      </c>
      <c r="C60" t="str">
        <v>DIRECTCOSTS</v>
      </c>
      <c r="D60">
        <v>5</v>
      </c>
      <c r="E60" t="str">
        <v>EXPENSE</v>
      </c>
      <c r="F60">
        <v>1</v>
      </c>
      <c r="H60" t="str">
        <v>5968</v>
      </c>
      <c r="I60">
        <v>1</v>
      </c>
    </row>
    <row r="61" spans="1:9" x14ac:dyDescent="0.3">
      <c r="A61" t="str">
        <v>5968</v>
      </c>
      <c r="B61" t="str">
        <v>Cost of Goods Sold:COGS - Sitelogy:COGS - Website Development</v>
      </c>
      <c r="C61" t="str">
        <v>DIRECTCOSTS</v>
      </c>
      <c r="D61">
        <v>5</v>
      </c>
      <c r="E61" t="str">
        <v>EXPENSE</v>
      </c>
      <c r="F61">
        <v>1</v>
      </c>
      <c r="H61" t="str">
        <v>5983</v>
      </c>
      <c r="I61">
        <v>1</v>
      </c>
    </row>
    <row r="62" spans="1:9" x14ac:dyDescent="0.3">
      <c r="A62" t="str">
        <v>5983</v>
      </c>
      <c r="B62" t="str">
        <v>Cost of Goods Sold:COGS - Commissions</v>
      </c>
      <c r="C62" t="str">
        <v>DIRECTCOSTS</v>
      </c>
      <c r="D62">
        <v>5</v>
      </c>
      <c r="E62" t="str">
        <v>EXPENSE</v>
      </c>
      <c r="F62">
        <v>1</v>
      </c>
      <c r="H62" t="str">
        <v>5988</v>
      </c>
      <c r="I62">
        <v>1</v>
      </c>
    </row>
    <row r="63" spans="1:9" x14ac:dyDescent="0.3">
      <c r="A63" t="str">
        <v>5988</v>
      </c>
      <c r="B63" t="str">
        <v>Cost of Goods Sold:COGS - Speciality Projects</v>
      </c>
      <c r="C63" t="str">
        <v>DIRECTCOSTS</v>
      </c>
      <c r="D63">
        <v>5</v>
      </c>
      <c r="E63" t="str">
        <v>EXPENSE</v>
      </c>
      <c r="F63">
        <v>1</v>
      </c>
      <c r="H63" t="str">
        <v>60000</v>
      </c>
      <c r="I63">
        <v>1</v>
      </c>
    </row>
    <row r="64" spans="1:9" x14ac:dyDescent="0.3">
      <c r="A64" t="str">
        <v>6001</v>
      </c>
      <c r="B64" t="str">
        <v>Fundraising - consultants</v>
      </c>
      <c r="C64" t="str">
        <v>EXPENSE</v>
      </c>
      <c r="D64">
        <v>5</v>
      </c>
      <c r="E64" t="str">
        <v>EXPENSE</v>
      </c>
      <c r="F64">
        <v>1</v>
      </c>
      <c r="H64" t="str">
        <v>6001</v>
      </c>
      <c r="I64">
        <v>1</v>
      </c>
    </row>
    <row r="65" spans="1:9" x14ac:dyDescent="0.3">
      <c r="A65" t="str">
        <v>6050</v>
      </c>
      <c r="B65" t="str">
        <v>Food Costs</v>
      </c>
      <c r="C65" t="str">
        <v>DIRECTCOSTS</v>
      </c>
      <c r="D65">
        <v>5</v>
      </c>
      <c r="E65" t="str">
        <v>EXPENSE</v>
      </c>
      <c r="F65">
        <v>1</v>
      </c>
      <c r="H65" t="str">
        <v>6189</v>
      </c>
      <c r="I65">
        <v>1</v>
      </c>
    </row>
    <row r="66" spans="1:9" x14ac:dyDescent="0.3">
      <c r="A66" t="str">
        <v>6052</v>
      </c>
      <c r="B66" t="str">
        <v>Beverage / Liquor Costs</v>
      </c>
      <c r="C66" t="str">
        <v>DIRECTCOSTS</v>
      </c>
      <c r="D66">
        <v>5</v>
      </c>
      <c r="E66" t="str">
        <v>EXPENSE</v>
      </c>
      <c r="F66">
        <v>1</v>
      </c>
      <c r="H66" t="str">
        <v>7303</v>
      </c>
      <c r="I66">
        <v>1</v>
      </c>
    </row>
    <row r="67" spans="1:9" x14ac:dyDescent="0.3">
      <c r="A67" t="str">
        <v>6054</v>
      </c>
      <c r="B67" t="str">
        <v>Supplies</v>
      </c>
      <c r="C67" t="str">
        <v>DIRECTCOSTS</v>
      </c>
      <c r="D67">
        <v>5</v>
      </c>
      <c r="E67" t="str">
        <v>EXPENSE</v>
      </c>
      <c r="F67">
        <v>1</v>
      </c>
      <c r="H67" t="str">
        <v>60400</v>
      </c>
      <c r="I67">
        <v>1</v>
      </c>
    </row>
    <row r="68" spans="1:9" x14ac:dyDescent="0.3">
      <c r="A68" t="str">
        <v>6056</v>
      </c>
      <c r="B68" t="str">
        <v>Occupancy</v>
      </c>
      <c r="C68" t="str">
        <v>EXPENSE</v>
      </c>
      <c r="D68">
        <v>5</v>
      </c>
      <c r="E68" t="str">
        <v>EXPENSE</v>
      </c>
      <c r="F68">
        <v>1</v>
      </c>
      <c r="H68" t="str">
        <v>6722</v>
      </c>
      <c r="I68">
        <v>1</v>
      </c>
    </row>
    <row r="69" spans="1:9" x14ac:dyDescent="0.3">
      <c r="A69" t="str">
        <v>6058</v>
      </c>
      <c r="B69" t="str">
        <v>Labor</v>
      </c>
      <c r="C69" t="str">
        <v>DIRECTCOSTS</v>
      </c>
      <c r="D69">
        <v>5</v>
      </c>
      <c r="E69" t="str">
        <v>EXPENSE</v>
      </c>
      <c r="F69">
        <v>1</v>
      </c>
      <c r="H69" t="str">
        <v>6482</v>
      </c>
      <c r="I69">
        <v>1</v>
      </c>
    </row>
    <row r="70" spans="1:9" x14ac:dyDescent="0.3">
      <c r="A70" t="str">
        <v>6060</v>
      </c>
      <c r="B70" t="str">
        <v>Tax</v>
      </c>
      <c r="C70" t="str">
        <v>EXPENSE</v>
      </c>
      <c r="D70">
        <v>5</v>
      </c>
      <c r="E70" t="str">
        <v>EXPENSE</v>
      </c>
      <c r="F70">
        <v>1</v>
      </c>
      <c r="H70" t="str">
        <v>7309</v>
      </c>
      <c r="I70">
        <v>1</v>
      </c>
    </row>
    <row r="71" spans="1:9" x14ac:dyDescent="0.3">
      <c r="A71" t="str">
        <v>6099</v>
      </c>
      <c r="B71" t="str">
        <v>Void</v>
      </c>
      <c r="C71" t="str">
        <v>EXPENSE</v>
      </c>
      <c r="D71">
        <v>5</v>
      </c>
      <c r="E71" t="str">
        <v>EXPENSE</v>
      </c>
      <c r="F71">
        <v>1</v>
      </c>
      <c r="H71" t="str">
        <v>811</v>
      </c>
      <c r="I71">
        <v>1</v>
      </c>
    </row>
    <row r="72" spans="1:9" x14ac:dyDescent="0.3">
      <c r="A72" t="str">
        <v>6189</v>
      </c>
      <c r="B72" t="str">
        <v>Advertising and Promotion:Printing Expense</v>
      </c>
      <c r="C72" t="str">
        <v>EXPENSE</v>
      </c>
      <c r="D72">
        <v>5</v>
      </c>
      <c r="E72" t="str">
        <v>EXPENSE</v>
      </c>
      <c r="F72">
        <v>1</v>
      </c>
      <c r="H72" t="str">
        <v>815</v>
      </c>
      <c r="I72">
        <v>1</v>
      </c>
    </row>
    <row r="73" spans="1:9" x14ac:dyDescent="0.3">
      <c r="A73" t="str">
        <v>6268</v>
      </c>
      <c r="B73" t="str">
        <v>Dues &amp; Subscriptions</v>
      </c>
      <c r="C73" t="str">
        <v>EXPENSE</v>
      </c>
      <c r="D73">
        <v>5</v>
      </c>
      <c r="E73" t="str">
        <v>EXPENSE</v>
      </c>
      <c r="F73">
        <v>1</v>
      </c>
      <c r="H73" t="str">
        <v>820</v>
      </c>
      <c r="I73">
        <v>1</v>
      </c>
    </row>
    <row r="74" spans="1:9" x14ac:dyDescent="0.3">
      <c r="A74" t="str">
        <v>6269</v>
      </c>
      <c r="B74" t="str">
        <v>Professional Development</v>
      </c>
      <c r="C74" t="str">
        <v>EXPENSE</v>
      </c>
      <c r="D74">
        <v>5</v>
      </c>
      <c r="E74" t="str">
        <v>EXPENSE</v>
      </c>
      <c r="F74">
        <v>1</v>
      </c>
      <c r="H74" t="str">
        <v>6268</v>
      </c>
      <c r="I74">
        <v>1</v>
      </c>
    </row>
    <row r="75" spans="1:9" x14ac:dyDescent="0.3">
      <c r="A75" t="str">
        <v>6302</v>
      </c>
      <c r="B75" t="str">
        <v>PAF - Travel &amp; Subsistence- Staff</v>
      </c>
      <c r="C75" t="str">
        <v>EXPENSE</v>
      </c>
      <c r="D75">
        <v>5</v>
      </c>
      <c r="E75" t="str">
        <v>EXPENSE</v>
      </c>
      <c r="F75">
        <v>1</v>
      </c>
      <c r="H75" t="str">
        <v>6483</v>
      </c>
      <c r="I75">
        <v>1</v>
      </c>
    </row>
    <row r="76" spans="1:9" x14ac:dyDescent="0.3">
      <c r="A76" t="str">
        <v>6308</v>
      </c>
      <c r="B76" t="str">
        <v>Travel Expense:Meals &amp; Entertainment</v>
      </c>
      <c r="C76" t="str">
        <v>EXPENSE</v>
      </c>
      <c r="D76">
        <v>5</v>
      </c>
      <c r="E76" t="str">
        <v>EXPENSE</v>
      </c>
      <c r="F76">
        <v>1</v>
      </c>
      <c r="H76" t="str">
        <v>6950</v>
      </c>
      <c r="I76">
        <v>1</v>
      </c>
    </row>
    <row r="77" spans="1:9" x14ac:dyDescent="0.3">
      <c r="A77" t="str">
        <v>6480</v>
      </c>
      <c r="B77" t="str">
        <v>Professional Fees:Accounting Services</v>
      </c>
      <c r="C77" t="str">
        <v>EXPENSE</v>
      </c>
      <c r="D77">
        <v>5</v>
      </c>
      <c r="E77" t="str">
        <v>EXPENSE</v>
      </c>
      <c r="F77">
        <v>1</v>
      </c>
      <c r="H77" t="str">
        <v>62400</v>
      </c>
      <c r="I77">
        <v>1</v>
      </c>
    </row>
    <row r="78" spans="1:9" x14ac:dyDescent="0.3">
      <c r="A78" t="str">
        <v>6481</v>
      </c>
      <c r="B78" t="str">
        <v>Professional Fees:Legal Expense</v>
      </c>
      <c r="C78" t="str">
        <v>EXPENSE</v>
      </c>
      <c r="D78">
        <v>5</v>
      </c>
      <c r="E78" t="str">
        <v>EXPENSE</v>
      </c>
      <c r="F78">
        <v>1</v>
      </c>
      <c r="H78" t="str">
        <v>63300</v>
      </c>
      <c r="I78">
        <v>1</v>
      </c>
    </row>
    <row r="79" spans="1:9" x14ac:dyDescent="0.3">
      <c r="A79" t="str">
        <v>6482</v>
      </c>
      <c r="B79" t="str">
        <v>Bank Service Charges:Return Check Fees</v>
      </c>
      <c r="C79" t="str">
        <v>EXPENSE</v>
      </c>
      <c r="D79">
        <v>5</v>
      </c>
      <c r="E79" t="str">
        <v>EXPENSE</v>
      </c>
      <c r="F79">
        <v>1</v>
      </c>
      <c r="H79" t="str">
        <v>63400</v>
      </c>
      <c r="I79">
        <v>1</v>
      </c>
    </row>
    <row r="80" spans="1:9" x14ac:dyDescent="0.3">
      <c r="A80" t="str">
        <v>6483</v>
      </c>
      <c r="B80" t="str">
        <v>Membership Dues</v>
      </c>
      <c r="C80" t="str">
        <v>EXPENSE</v>
      </c>
      <c r="D80">
        <v>5</v>
      </c>
      <c r="E80" t="str">
        <v>EXPENSE</v>
      </c>
      <c r="F80">
        <v>1</v>
      </c>
      <c r="H80" t="str">
        <v>5556</v>
      </c>
      <c r="I80">
        <v>1</v>
      </c>
    </row>
    <row r="81" spans="1:9" x14ac:dyDescent="0.3">
      <c r="A81" t="str">
        <v>6484</v>
      </c>
      <c r="B81" t="str">
        <v>Staff Wages</v>
      </c>
      <c r="C81" t="str">
        <v>EXPENSE</v>
      </c>
      <c r="D81">
        <v>5</v>
      </c>
      <c r="E81" t="str">
        <v>EXPENSE</v>
      </c>
      <c r="F81">
        <v>1</v>
      </c>
      <c r="H81" t="str">
        <v>61700</v>
      </c>
      <c r="I81">
        <v>1</v>
      </c>
    </row>
    <row r="82" spans="1:9" x14ac:dyDescent="0.3">
      <c r="A82" t="str">
        <v>6485</v>
      </c>
      <c r="B82" t="str">
        <v>Tax:State Tax</v>
      </c>
      <c r="C82" t="str">
        <v>EXPENSE</v>
      </c>
      <c r="D82">
        <v>5</v>
      </c>
      <c r="E82" t="str">
        <v>EXPENSE</v>
      </c>
      <c r="F82">
        <v>1</v>
      </c>
      <c r="H82" t="str">
        <v>64900</v>
      </c>
      <c r="I82">
        <v>1</v>
      </c>
    </row>
    <row r="83" spans="1:9" x14ac:dyDescent="0.3">
      <c r="A83" t="str">
        <v>6486</v>
      </c>
      <c r="B83" t="str">
        <v>Professional Fees:Professional Fees - Other</v>
      </c>
      <c r="C83" t="str">
        <v>EXPENSE</v>
      </c>
      <c r="D83">
        <v>5</v>
      </c>
      <c r="E83" t="str">
        <v>EXPENSE</v>
      </c>
      <c r="F83">
        <v>1</v>
      </c>
      <c r="H83" t="str">
        <v>6726</v>
      </c>
      <c r="I83">
        <v>1</v>
      </c>
    </row>
    <row r="84" spans="1:9" x14ac:dyDescent="0.3">
      <c r="A84" t="str">
        <v>6487</v>
      </c>
      <c r="B84" t="str">
        <v>Seminars</v>
      </c>
      <c r="C84" t="str">
        <v>EXPENSE</v>
      </c>
      <c r="D84">
        <v>5</v>
      </c>
      <c r="E84" t="str">
        <v>EXPENSE</v>
      </c>
      <c r="F84">
        <v>1</v>
      </c>
      <c r="H84" t="str">
        <v>6727</v>
      </c>
      <c r="I84">
        <v>1</v>
      </c>
    </row>
    <row r="85" spans="1:9" x14ac:dyDescent="0.3">
      <c r="A85" t="str">
        <v>6529</v>
      </c>
      <c r="B85" t="str">
        <v>Automobile Expense:Parking</v>
      </c>
      <c r="C85" t="str">
        <v>EXPENSE</v>
      </c>
      <c r="D85">
        <v>5</v>
      </c>
      <c r="E85" t="str">
        <v>EXPENSE</v>
      </c>
      <c r="F85">
        <v>1</v>
      </c>
      <c r="H85" t="str">
        <v>5555</v>
      </c>
      <c r="I85">
        <v>1</v>
      </c>
    </row>
    <row r="86" spans="1:9" x14ac:dyDescent="0.3">
      <c r="A86" t="str">
        <v>6720</v>
      </c>
      <c r="B86" t="str">
        <v>Cleaning</v>
      </c>
      <c r="C86" t="str">
        <v>EXPENSE</v>
      </c>
      <c r="D86">
        <v>5</v>
      </c>
      <c r="E86" t="str">
        <v>EXPENSE</v>
      </c>
      <c r="F86">
        <v>1</v>
      </c>
      <c r="H86" t="str">
        <v>6056</v>
      </c>
      <c r="I86">
        <v>1</v>
      </c>
    </row>
    <row r="87" spans="1:9" x14ac:dyDescent="0.3">
      <c r="A87" t="str">
        <v>6721</v>
      </c>
      <c r="B87" t="str">
        <v>Casual Labor</v>
      </c>
      <c r="C87" t="str">
        <v>EXPENSE</v>
      </c>
      <c r="D87">
        <v>5</v>
      </c>
      <c r="E87" t="str">
        <v>EXPENSE</v>
      </c>
      <c r="F87">
        <v>1</v>
      </c>
      <c r="H87" t="str">
        <v>6099</v>
      </c>
      <c r="I87">
        <v>1</v>
      </c>
    </row>
    <row r="88" spans="1:9" x14ac:dyDescent="0.3">
      <c r="A88" t="str">
        <v>6722</v>
      </c>
      <c r="B88" t="str">
        <v>Bank Service Charges:Electronic Transfer Fees</v>
      </c>
      <c r="C88" t="str">
        <v>EXPENSE</v>
      </c>
      <c r="D88">
        <v>5</v>
      </c>
      <c r="E88" t="str">
        <v>EXPENSE</v>
      </c>
      <c r="F88">
        <v>1</v>
      </c>
      <c r="H88" t="str">
        <v>630</v>
      </c>
      <c r="I88">
        <v>1</v>
      </c>
    </row>
    <row r="89" spans="1:9" x14ac:dyDescent="0.3">
      <c r="A89" t="str">
        <v>6723</v>
      </c>
      <c r="B89" t="str">
        <v>Automobile Expense:Mileage</v>
      </c>
      <c r="C89" t="str">
        <v>EXPENSE</v>
      </c>
      <c r="D89">
        <v>5</v>
      </c>
      <c r="E89" t="str">
        <v>EXPENSE</v>
      </c>
      <c r="F89">
        <v>1</v>
      </c>
      <c r="H89" t="str">
        <v>6789</v>
      </c>
      <c r="I89">
        <v>1</v>
      </c>
    </row>
    <row r="90" spans="1:9" x14ac:dyDescent="0.3">
      <c r="A90" t="str">
        <v>6724</v>
      </c>
      <c r="B90" t="str">
        <v>Health Insurance:Officer's Health Ins - Ryan</v>
      </c>
      <c r="C90" t="str">
        <v>EXPENSE</v>
      </c>
      <c r="D90">
        <v>5</v>
      </c>
      <c r="E90" t="str">
        <v>EXPENSE</v>
      </c>
      <c r="F90">
        <v>1</v>
      </c>
      <c r="H90" t="str">
        <v>6951</v>
      </c>
      <c r="I90">
        <v>1</v>
      </c>
    </row>
    <row r="91" spans="1:9" x14ac:dyDescent="0.3">
      <c r="A91" t="str">
        <v>6725</v>
      </c>
      <c r="B91" t="str">
        <v>Health Insurance</v>
      </c>
      <c r="C91" t="str">
        <v>EXPENSE</v>
      </c>
      <c r="D91">
        <v>5</v>
      </c>
      <c r="E91" t="str">
        <v>EXPENSE</v>
      </c>
      <c r="F91">
        <v>1</v>
      </c>
      <c r="H91" t="str">
        <v>69800</v>
      </c>
      <c r="I91">
        <v>1</v>
      </c>
    </row>
    <row r="92" spans="1:9" x14ac:dyDescent="0.3">
      <c r="A92" t="str">
        <v>6726</v>
      </c>
      <c r="B92" t="str">
        <v>Computer and Internet Expenses:Project Management Software</v>
      </c>
      <c r="C92" t="str">
        <v>EXPENSE</v>
      </c>
      <c r="D92">
        <v>5</v>
      </c>
      <c r="E92" t="str">
        <v>EXPENSE</v>
      </c>
      <c r="F92">
        <v>1</v>
      </c>
      <c r="H92" t="str">
        <v>80000</v>
      </c>
      <c r="I92">
        <v>1</v>
      </c>
    </row>
    <row r="93" spans="1:9" x14ac:dyDescent="0.3">
      <c r="A93" t="str">
        <v>6727</v>
      </c>
      <c r="B93" t="str">
        <v>Computer and Internet Expenses:On-Line Store</v>
      </c>
      <c r="C93" t="str">
        <v>EXPENSE</v>
      </c>
      <c r="D93">
        <v>5</v>
      </c>
      <c r="E93" t="str">
        <v>EXPENSE</v>
      </c>
      <c r="F93">
        <v>1</v>
      </c>
      <c r="H93" t="str">
        <v>QB-UnExp</v>
      </c>
      <c r="I93">
        <v>1</v>
      </c>
    </row>
    <row r="94" spans="1:9" x14ac:dyDescent="0.3">
      <c r="A94" t="str">
        <v>6728</v>
      </c>
      <c r="B94" t="str">
        <v>Payroll Processing Fees</v>
      </c>
      <c r="C94" t="str">
        <v>EXPENSE</v>
      </c>
      <c r="D94">
        <v>5</v>
      </c>
      <c r="E94" t="str">
        <v>EXPENSE</v>
      </c>
      <c r="F94">
        <v>1</v>
      </c>
      <c r="H94" t="str">
        <v>6269</v>
      </c>
      <c r="I94">
        <v>1</v>
      </c>
    </row>
    <row r="95" spans="1:9" x14ac:dyDescent="0.3">
      <c r="A95" t="str">
        <v>6729</v>
      </c>
      <c r="B95" t="str">
        <v>Officer Wages</v>
      </c>
      <c r="C95" t="str">
        <v>EXPENSE</v>
      </c>
      <c r="D95">
        <v>5</v>
      </c>
      <c r="E95" t="str">
        <v>EXPENSE</v>
      </c>
      <c r="F95">
        <v>1</v>
      </c>
      <c r="H95" t="str">
        <v>6487</v>
      </c>
      <c r="I95">
        <v>1</v>
      </c>
    </row>
    <row r="96" spans="1:9" x14ac:dyDescent="0.3">
      <c r="A96" t="str">
        <v>6789</v>
      </c>
      <c r="B96" t="str">
        <v>Test Expense</v>
      </c>
      <c r="C96" t="str">
        <v>EXPENSE</v>
      </c>
      <c r="D96">
        <v>5</v>
      </c>
      <c r="E96" t="str">
        <v>EXPENSE</v>
      </c>
      <c r="F96">
        <v>1</v>
      </c>
      <c r="H96" t="str">
        <v>7305</v>
      </c>
      <c r="I96">
        <v>1</v>
      </c>
    </row>
    <row r="97" spans="1:9" x14ac:dyDescent="0.3">
      <c r="A97" t="str">
        <v>6950</v>
      </c>
      <c r="B97" t="str">
        <v>Business License</v>
      </c>
      <c r="C97" t="str">
        <v>EXPENSE</v>
      </c>
      <c r="D97">
        <v>5</v>
      </c>
      <c r="E97" t="str">
        <v>EXPENSE</v>
      </c>
      <c r="F97">
        <v>1</v>
      </c>
      <c r="H97" t="str">
        <v>6480</v>
      </c>
      <c r="I97">
        <v>1</v>
      </c>
    </row>
    <row r="98" spans="1:9" x14ac:dyDescent="0.3">
      <c r="A98" t="str">
        <v>6951</v>
      </c>
      <c r="B98" t="str">
        <v>Misc.</v>
      </c>
      <c r="C98" t="str">
        <v>EXPENSE</v>
      </c>
      <c r="D98">
        <v>5</v>
      </c>
      <c r="E98" t="str">
        <v>EXPENSE</v>
      </c>
      <c r="F98">
        <v>1</v>
      </c>
      <c r="H98" t="str">
        <v>6481</v>
      </c>
      <c r="I98">
        <v>1</v>
      </c>
    </row>
    <row r="99" spans="1:9" x14ac:dyDescent="0.3">
      <c r="A99" t="str">
        <v>7301</v>
      </c>
      <c r="B99" t="str">
        <v>Salaries</v>
      </c>
      <c r="C99" t="str">
        <v>OVERHEADS</v>
      </c>
      <c r="D99">
        <v>5</v>
      </c>
      <c r="E99" t="str">
        <v>EXPENSE</v>
      </c>
      <c r="F99">
        <v>1</v>
      </c>
      <c r="H99" t="str">
        <v>6486</v>
      </c>
      <c r="I99">
        <v>1</v>
      </c>
    </row>
    <row r="100" spans="1:9" x14ac:dyDescent="0.3">
      <c r="A100" t="str">
        <v>7302</v>
      </c>
      <c r="B100" t="str">
        <v>Wages</v>
      </c>
      <c r="C100" t="str">
        <v>OVERHEADS</v>
      </c>
      <c r="D100">
        <v>5</v>
      </c>
      <c r="E100" t="str">
        <v>EXPENSE</v>
      </c>
      <c r="F100">
        <v>1</v>
      </c>
      <c r="H100" t="str">
        <v>66700</v>
      </c>
      <c r="I100">
        <v>1</v>
      </c>
    </row>
    <row r="101" spans="1:9" x14ac:dyDescent="0.3">
      <c r="A101" t="str">
        <v>7303</v>
      </c>
      <c r="B101" t="str">
        <v>Marketing</v>
      </c>
      <c r="C101" t="str">
        <v>OVERHEADS</v>
      </c>
      <c r="D101">
        <v>5</v>
      </c>
      <c r="E101" t="str">
        <v>EXPENSE</v>
      </c>
      <c r="F101">
        <v>1</v>
      </c>
      <c r="H101" t="str">
        <v>6728</v>
      </c>
      <c r="I101">
        <v>1</v>
      </c>
    </row>
    <row r="102" spans="1:9" x14ac:dyDescent="0.3">
      <c r="A102" t="str">
        <v>7304</v>
      </c>
      <c r="B102" t="str">
        <v>Hotel Costs</v>
      </c>
      <c r="C102" t="str">
        <v>OVERHEADS</v>
      </c>
      <c r="D102">
        <v>5</v>
      </c>
      <c r="E102" t="str">
        <v>EXPENSE</v>
      </c>
      <c r="F102">
        <v>1</v>
      </c>
      <c r="H102" t="str">
        <v>7308</v>
      </c>
      <c r="I102">
        <v>1</v>
      </c>
    </row>
    <row r="103" spans="1:9" x14ac:dyDescent="0.3">
      <c r="A103" t="str">
        <v>7305</v>
      </c>
      <c r="B103" t="str">
        <v>Meeting Costs</v>
      </c>
      <c r="C103" t="str">
        <v>OVERHEADS</v>
      </c>
      <c r="D103">
        <v>5</v>
      </c>
      <c r="E103" t="str">
        <v>EXPENSE</v>
      </c>
      <c r="F103">
        <v>1</v>
      </c>
      <c r="H103" t="str">
        <v>67100</v>
      </c>
      <c r="I103">
        <v>1</v>
      </c>
    </row>
    <row r="104" spans="1:9" x14ac:dyDescent="0.3">
      <c r="A104" t="str">
        <v>7306</v>
      </c>
      <c r="B104" t="str">
        <v>Subsistence</v>
      </c>
      <c r="C104" t="str">
        <v>OVERHEADS</v>
      </c>
      <c r="D104">
        <v>5</v>
      </c>
      <c r="E104" t="str">
        <v>EXPENSE</v>
      </c>
      <c r="F104">
        <v>1</v>
      </c>
      <c r="H104" t="str">
        <v>7307</v>
      </c>
      <c r="I104">
        <v>1</v>
      </c>
    </row>
    <row r="105" spans="1:9" x14ac:dyDescent="0.3">
      <c r="A105" t="str">
        <v>7307</v>
      </c>
      <c r="B105" t="str">
        <v>Market Stall Rent</v>
      </c>
      <c r="C105" t="str">
        <v>OVERHEADS</v>
      </c>
      <c r="D105">
        <v>5</v>
      </c>
      <c r="E105" t="str">
        <v>EXPENSE</v>
      </c>
      <c r="F105">
        <v>1</v>
      </c>
      <c r="H105" t="str">
        <v>6720</v>
      </c>
      <c r="I105">
        <v>1</v>
      </c>
    </row>
    <row r="106" spans="1:9" x14ac:dyDescent="0.3">
      <c r="A106" t="str">
        <v>7308</v>
      </c>
      <c r="B106" t="str">
        <v>Legal Fees</v>
      </c>
      <c r="C106" t="str">
        <v>OVERHEADS</v>
      </c>
      <c r="D106">
        <v>5</v>
      </c>
      <c r="E106" t="str">
        <v>EXPENSE</v>
      </c>
      <c r="F106">
        <v>1</v>
      </c>
      <c r="H106" t="str">
        <v>67200</v>
      </c>
      <c r="I106">
        <v>1</v>
      </c>
    </row>
    <row r="107" spans="1:9" x14ac:dyDescent="0.3">
      <c r="A107" t="str">
        <v>7309</v>
      </c>
      <c r="B107" t="str">
        <v>Bank Charges</v>
      </c>
      <c r="C107" t="str">
        <v>OVERHEADS</v>
      </c>
      <c r="D107">
        <v>5</v>
      </c>
      <c r="E107" t="str">
        <v>EXPENSE</v>
      </c>
      <c r="F107">
        <v>1</v>
      </c>
      <c r="H107" t="str">
        <v>6058</v>
      </c>
      <c r="I107">
        <v>1</v>
      </c>
    </row>
    <row r="108" spans="1:9" x14ac:dyDescent="0.3">
      <c r="A108" t="str">
        <v>50000</v>
      </c>
      <c r="B108" t="str">
        <v>*Cost of Goods Sold (I)</v>
      </c>
      <c r="C108" t="str">
        <v>DIRECTCOSTS</v>
      </c>
      <c r="D108">
        <v>5</v>
      </c>
      <c r="E108" t="str">
        <v>EXPENSE</v>
      </c>
      <c r="F108">
        <v>1</v>
      </c>
      <c r="H108" t="str">
        <v>6060</v>
      </c>
      <c r="I108">
        <v>1</v>
      </c>
    </row>
    <row r="109" spans="1:9" x14ac:dyDescent="0.3">
      <c r="A109" t="str">
        <v>60000</v>
      </c>
      <c r="B109" t="str">
        <v>Advertising and Promotion</v>
      </c>
      <c r="C109" t="str">
        <v>EXPENSE</v>
      </c>
      <c r="D109">
        <v>5</v>
      </c>
      <c r="E109" t="str">
        <v>EXPENSE</v>
      </c>
      <c r="F109">
        <v>1</v>
      </c>
      <c r="H109" t="str">
        <v>66000</v>
      </c>
      <c r="I109">
        <v>1</v>
      </c>
    </row>
    <row r="110" spans="1:9" x14ac:dyDescent="0.3">
      <c r="A110" t="str">
        <v>60200</v>
      </c>
      <c r="B110" t="str">
        <v>Automobile Expense</v>
      </c>
      <c r="C110" t="str">
        <v>EXPENSE</v>
      </c>
      <c r="D110">
        <v>5</v>
      </c>
      <c r="E110" t="str">
        <v>EXPENSE</v>
      </c>
      <c r="F110">
        <v>1</v>
      </c>
      <c r="H110" t="str">
        <v>6721</v>
      </c>
      <c r="I110">
        <v>1</v>
      </c>
    </row>
    <row r="111" spans="1:9" x14ac:dyDescent="0.3">
      <c r="A111" t="str">
        <v>60400</v>
      </c>
      <c r="B111" t="str">
        <v>Bank Service Charges</v>
      </c>
      <c r="C111" t="str">
        <v>EXPENSE</v>
      </c>
      <c r="D111">
        <v>5</v>
      </c>
      <c r="E111" t="str">
        <v>EXPENSE</v>
      </c>
      <c r="F111">
        <v>1</v>
      </c>
      <c r="H111" t="str">
        <v>6484</v>
      </c>
      <c r="I111">
        <v>1</v>
      </c>
    </row>
    <row r="112" spans="1:9" x14ac:dyDescent="0.3">
      <c r="A112" t="str">
        <v>61700</v>
      </c>
      <c r="B112" t="str">
        <v>Computer and Internet Expenses</v>
      </c>
      <c r="C112" t="str">
        <v>EXPENSE</v>
      </c>
      <c r="D112">
        <v>5</v>
      </c>
      <c r="E112" t="str">
        <v>EXPENSE</v>
      </c>
      <c r="F112">
        <v>1</v>
      </c>
      <c r="H112" t="str">
        <v>6485</v>
      </c>
      <c r="I112">
        <v>1</v>
      </c>
    </row>
    <row r="113" spans="1:9" x14ac:dyDescent="0.3">
      <c r="A113" t="str">
        <v>62400</v>
      </c>
      <c r="B113" t="str">
        <v>Depreciation Expense</v>
      </c>
      <c r="C113" t="str">
        <v>EXPENSE</v>
      </c>
      <c r="D113">
        <v>5</v>
      </c>
      <c r="E113" t="str">
        <v>EXPENSE</v>
      </c>
      <c r="F113">
        <v>1</v>
      </c>
      <c r="H113" t="str">
        <v>6724</v>
      </c>
      <c r="I113">
        <v>1</v>
      </c>
    </row>
    <row r="114" spans="1:9" x14ac:dyDescent="0.3">
      <c r="A114" t="str">
        <v>63300</v>
      </c>
      <c r="B114" t="str">
        <v>Insurance Expense</v>
      </c>
      <c r="C114" t="str">
        <v>EXPENSE</v>
      </c>
      <c r="D114">
        <v>5</v>
      </c>
      <c r="E114" t="str">
        <v>EXPENSE</v>
      </c>
      <c r="F114">
        <v>1</v>
      </c>
      <c r="H114" t="str">
        <v>6725</v>
      </c>
      <c r="I114">
        <v>1</v>
      </c>
    </row>
    <row r="115" spans="1:9" x14ac:dyDescent="0.3">
      <c r="A115" t="str">
        <v>63400</v>
      </c>
      <c r="B115" t="str">
        <v>Interest Expense</v>
      </c>
      <c r="C115" t="str">
        <v>EXPENSE</v>
      </c>
      <c r="D115">
        <v>5</v>
      </c>
      <c r="E115" t="str">
        <v>EXPENSE</v>
      </c>
      <c r="F115">
        <v>1</v>
      </c>
      <c r="H115" t="str">
        <v>6729</v>
      </c>
      <c r="I115">
        <v>1</v>
      </c>
    </row>
    <row r="116" spans="1:9" x14ac:dyDescent="0.3">
      <c r="A116" t="str">
        <v>64300</v>
      </c>
      <c r="B116" t="str">
        <v>Meals and Entertainment</v>
      </c>
      <c r="C116" t="str">
        <v>EXPENSE</v>
      </c>
      <c r="D116">
        <v>5</v>
      </c>
      <c r="E116" t="str">
        <v>EXPENSE</v>
      </c>
      <c r="F116">
        <v>1</v>
      </c>
      <c r="H116" t="str">
        <v>7301</v>
      </c>
      <c r="I116">
        <v>1</v>
      </c>
    </row>
    <row r="117" spans="1:9" x14ac:dyDescent="0.3">
      <c r="A117" t="str">
        <v>64900</v>
      </c>
      <c r="B117" t="str">
        <v>Office Supplies</v>
      </c>
      <c r="C117" t="str">
        <v>EXPENSE</v>
      </c>
      <c r="D117">
        <v>5</v>
      </c>
      <c r="E117" t="str">
        <v>EXPENSE</v>
      </c>
      <c r="F117">
        <v>1</v>
      </c>
      <c r="H117" t="str">
        <v>7302</v>
      </c>
      <c r="I117">
        <v>1</v>
      </c>
    </row>
    <row r="118" spans="1:9" x14ac:dyDescent="0.3">
      <c r="A118" t="str">
        <v>66000</v>
      </c>
      <c r="B118" t="str">
        <v>Payroll Expenses</v>
      </c>
      <c r="C118" t="str">
        <v>EXPENSE</v>
      </c>
      <c r="D118">
        <v>5</v>
      </c>
      <c r="E118" t="str">
        <v>EXPENSE</v>
      </c>
      <c r="F118">
        <v>1</v>
      </c>
      <c r="H118" t="str">
        <v>7306</v>
      </c>
      <c r="I118">
        <v>1</v>
      </c>
    </row>
    <row r="119" spans="1:9" x14ac:dyDescent="0.3">
      <c r="A119" t="str">
        <v>66700</v>
      </c>
      <c r="B119" t="str">
        <v>Professional Fees</v>
      </c>
      <c r="C119" t="str">
        <v>EXPENSE</v>
      </c>
      <c r="D119">
        <v>5</v>
      </c>
      <c r="E119" t="str">
        <v>EXPENSE</v>
      </c>
      <c r="F119">
        <v>1</v>
      </c>
      <c r="H119" t="str">
        <v>60200</v>
      </c>
      <c r="I119">
        <v>1</v>
      </c>
    </row>
    <row r="120" spans="1:9" x14ac:dyDescent="0.3">
      <c r="A120" t="str">
        <v>67100</v>
      </c>
      <c r="B120" t="str">
        <v>Rent Expense</v>
      </c>
      <c r="C120" t="str">
        <v>EXPENSE</v>
      </c>
      <c r="D120">
        <v>5</v>
      </c>
      <c r="E120" t="str">
        <v>EXPENSE</v>
      </c>
      <c r="F120">
        <v>1</v>
      </c>
      <c r="H120" t="str">
        <v>6529</v>
      </c>
      <c r="I120">
        <v>1</v>
      </c>
    </row>
    <row r="121" spans="1:9" x14ac:dyDescent="0.3">
      <c r="A121" t="str">
        <v>67200</v>
      </c>
      <c r="B121" t="str">
        <v>Repairs and Maintenance</v>
      </c>
      <c r="C121" t="str">
        <v>EXPENSE</v>
      </c>
      <c r="D121">
        <v>5</v>
      </c>
      <c r="E121" t="str">
        <v>EXPENSE</v>
      </c>
      <c r="F121">
        <v>1</v>
      </c>
      <c r="H121" t="str">
        <v>6723</v>
      </c>
      <c r="I121">
        <v>1</v>
      </c>
    </row>
    <row r="122" spans="1:9" x14ac:dyDescent="0.3">
      <c r="A122" t="str">
        <v>68100</v>
      </c>
      <c r="B122" t="str">
        <v>Telephone Expense</v>
      </c>
      <c r="C122" t="str">
        <v>EXPENSE</v>
      </c>
      <c r="D122">
        <v>5</v>
      </c>
      <c r="E122" t="str">
        <v>EXPENSE</v>
      </c>
      <c r="F122">
        <v>1</v>
      </c>
      <c r="H122" t="str">
        <v>6302</v>
      </c>
      <c r="I122">
        <v>1</v>
      </c>
    </row>
    <row r="123" spans="1:9" x14ac:dyDescent="0.3">
      <c r="A123" t="str">
        <v>68400</v>
      </c>
      <c r="B123" t="str">
        <v>Travel Expense</v>
      </c>
      <c r="C123" t="str">
        <v>EXPENSE</v>
      </c>
      <c r="D123">
        <v>5</v>
      </c>
      <c r="E123" t="str">
        <v>EXPENSE</v>
      </c>
      <c r="F123">
        <v>1</v>
      </c>
      <c r="H123" t="str">
        <v>6308</v>
      </c>
      <c r="I123">
        <v>1</v>
      </c>
    </row>
    <row r="124" spans="1:9" x14ac:dyDescent="0.3">
      <c r="A124" t="str">
        <v>68600</v>
      </c>
      <c r="B124" t="str">
        <v>Utilities</v>
      </c>
      <c r="C124" t="str">
        <v>EXPENSE</v>
      </c>
      <c r="D124">
        <v>5</v>
      </c>
      <c r="E124" t="str">
        <v>EXPENSE</v>
      </c>
      <c r="F124">
        <v>1</v>
      </c>
      <c r="H124" t="str">
        <v>64300</v>
      </c>
      <c r="I124">
        <v>1</v>
      </c>
    </row>
    <row r="125" spans="1:9" x14ac:dyDescent="0.3">
      <c r="A125" t="str">
        <v>69800</v>
      </c>
      <c r="B125" t="str">
        <v>Uncategorized Expenses</v>
      </c>
      <c r="C125" t="str">
        <v>EXPENSE</v>
      </c>
      <c r="D125">
        <v>5</v>
      </c>
      <c r="E125" t="str">
        <v>EXPENSE</v>
      </c>
      <c r="F125">
        <v>1</v>
      </c>
      <c r="H125" t="str">
        <v>68400</v>
      </c>
      <c r="I125">
        <v>1</v>
      </c>
    </row>
    <row r="126" spans="1:9" x14ac:dyDescent="0.3">
      <c r="A126" t="str">
        <v>80000</v>
      </c>
      <c r="B126" t="str">
        <v>How do I expense this? (I)</v>
      </c>
      <c r="C126" t="str">
        <v>EXPENSE</v>
      </c>
      <c r="D126">
        <v>5</v>
      </c>
      <c r="E126" t="str">
        <v>EXPENSE</v>
      </c>
      <c r="F126">
        <v>1</v>
      </c>
      <c r="H126" t="str">
        <v>7304</v>
      </c>
      <c r="I126">
        <v>1</v>
      </c>
    </row>
    <row r="127" spans="1:9" x14ac:dyDescent="0.3">
      <c r="A127" t="str">
        <v>COGs</v>
      </c>
      <c r="B127" t="str">
        <v>Cost of Goods</v>
      </c>
      <c r="C127" t="str">
        <v>DIRECTCOSTS</v>
      </c>
      <c r="D127">
        <v>5</v>
      </c>
      <c r="E127" t="str">
        <v>EXPENSE</v>
      </c>
      <c r="F127">
        <v>1</v>
      </c>
      <c r="H127" t="str">
        <v>68100</v>
      </c>
      <c r="I127">
        <v>1</v>
      </c>
    </row>
    <row r="128" spans="1:9" x14ac:dyDescent="0.3">
      <c r="A128" t="str">
        <v>QB-UnExp</v>
      </c>
      <c r="B128" t="str">
        <v>Uncategorized Expense</v>
      </c>
      <c r="C128" t="str">
        <v>EXPENSE</v>
      </c>
      <c r="D128">
        <v>5</v>
      </c>
      <c r="E128" t="str">
        <v>EXPENSE</v>
      </c>
      <c r="F128">
        <v>1</v>
      </c>
      <c r="H128" t="str">
        <v>68600</v>
      </c>
      <c r="I128">
        <v>1</v>
      </c>
    </row>
  </sheetData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kShowAll">
              <controlPr defaultSize="0" autoFill="0" autoLine="0" autoPict="0">
                <anchor moveWithCells="1">
                  <from>
                    <xdr:col>0</xdr:col>
                    <xdr:colOff>38100</xdr:colOff>
                    <xdr:row>6</xdr:row>
                    <xdr:rowOff>38100</xdr:rowOff>
                  </from>
                  <to>
                    <xdr:col>2</xdr:col>
                    <xdr:colOff>312420</xdr:colOff>
                    <xdr:row>7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5560B-D940-47BD-876A-EEBB9174F67D}">
  <sheetPr codeName="Sheet3">
    <tabColor theme="9" tint="-0.249977111117893"/>
  </sheetPr>
  <dimension ref="A2:C55"/>
  <sheetViews>
    <sheetView tabSelected="1" zoomScaleNormal="100" workbookViewId="0">
      <selection activeCell="C8" sqref="C8"/>
    </sheetView>
  </sheetViews>
  <sheetFormatPr defaultColWidth="8.88671875" defaultRowHeight="14.4" x14ac:dyDescent="0.3"/>
  <cols>
    <col min="1" max="1" width="11.109375" customWidth="1"/>
    <col min="2" max="2" width="37.77734375" customWidth="1"/>
    <col min="3" max="3" width="14.44140625" customWidth="1"/>
  </cols>
  <sheetData>
    <row r="2" spans="1:3" x14ac:dyDescent="0.3">
      <c r="A2" s="19">
        <v>112353</v>
      </c>
    </row>
    <row r="3" spans="1:3" ht="18" x14ac:dyDescent="0.35">
      <c r="A3" s="20">
        <v>44562</v>
      </c>
      <c r="B3" s="2" t="s">
        <v>60</v>
      </c>
    </row>
    <row r="4" spans="1:3" x14ac:dyDescent="0.3">
      <c r="A4" s="20">
        <v>44926</v>
      </c>
      <c r="B4" t="str">
        <f>"For the period: "&amp;TEXT(A3,"mmmm d, yyyy")&amp;" to "&amp;TEXT(A4,"mmmm d, yyyy")</f>
        <v>For the period: January 1, 2022 to December 31, 2022</v>
      </c>
    </row>
    <row r="5" spans="1:3" x14ac:dyDescent="0.3">
      <c r="B5" s="1"/>
      <c r="C5" s="1"/>
    </row>
    <row r="6" spans="1:3" x14ac:dyDescent="0.3">
      <c r="B6" s="6" t="s">
        <v>54</v>
      </c>
      <c r="C6" s="3"/>
    </row>
    <row r="7" spans="1:3" x14ac:dyDescent="0.3">
      <c r="B7" s="7" t="s">
        <v>56</v>
      </c>
      <c r="C7" s="3"/>
    </row>
    <row r="8" spans="1:3" x14ac:dyDescent="0.3">
      <c r="A8" t="s">
        <v>8</v>
      </c>
      <c r="B8" s="9" t="s">
        <v>7</v>
      </c>
      <c r="C8" s="3" cm="1">
        <f t="array" ref="C8">_xldudf_SCOTT_GLMULTI($A$2,$A$3,$A$4,_xlfn.TEXTSPLIT(A8,", "))</f>
        <v>27908</v>
      </c>
    </row>
    <row r="9" spans="1:3" x14ac:dyDescent="0.3">
      <c r="A9" t="s">
        <v>10</v>
      </c>
      <c r="B9" s="9" t="s">
        <v>9</v>
      </c>
      <c r="C9" s="3" cm="1">
        <f t="array" ref="C9">_xldudf_SCOTT_GLMULTI($A$2,$A$3,$A$4,_xlfn.TEXTSPLIT(A9,", "))</f>
        <v>54582</v>
      </c>
    </row>
    <row r="10" spans="1:3" x14ac:dyDescent="0.3">
      <c r="A10" t="s">
        <v>67</v>
      </c>
      <c r="B10" s="9" t="s">
        <v>11</v>
      </c>
      <c r="C10" s="3" cm="1">
        <f t="array" ref="C10">_xldudf_SCOTT_GLMULTI($A$2,$A$3,$A$4,_xlfn.TEXTSPLIT(A10,", "))</f>
        <v>74765</v>
      </c>
    </row>
    <row r="11" spans="1:3" x14ac:dyDescent="0.3">
      <c r="A11" t="s">
        <v>13</v>
      </c>
      <c r="B11" s="9" t="s">
        <v>12</v>
      </c>
      <c r="C11" s="3" cm="1">
        <f t="array" ref="C11">_xldudf_SCOTT_GLMULTI($A$2,$A$3,$A$4,_xlfn.TEXTSPLIT(A11,", "))</f>
        <v>1580000</v>
      </c>
    </row>
    <row r="12" spans="1:3" x14ac:dyDescent="0.3">
      <c r="B12" s="8" t="s">
        <v>57</v>
      </c>
      <c r="C12" s="10">
        <f>_xlfn.AGGREGATE(9,2,C8:C11)</f>
        <v>1737255</v>
      </c>
    </row>
    <row r="13" spans="1:3" x14ac:dyDescent="0.3">
      <c r="C13" s="3"/>
    </row>
    <row r="14" spans="1:3" x14ac:dyDescent="0.3">
      <c r="B14" s="7" t="s">
        <v>14</v>
      </c>
      <c r="C14" s="3"/>
    </row>
    <row r="15" spans="1:3" x14ac:dyDescent="0.3">
      <c r="A15" t="s">
        <v>15</v>
      </c>
      <c r="B15" s="9" t="s">
        <v>14</v>
      </c>
      <c r="C15" s="3" cm="1">
        <f t="array" ref="C15">_xldudf_SCOTT_GLMULTI($A$2,$A$3,$A$4,_xlfn.TEXTSPLIT(A15,", "))</f>
        <v>0</v>
      </c>
    </row>
    <row r="16" spans="1:3" x14ac:dyDescent="0.3">
      <c r="A16" t="s">
        <v>17</v>
      </c>
      <c r="B16" s="9" t="s">
        <v>16</v>
      </c>
      <c r="C16" s="3" cm="1">
        <f t="array" ref="C16">_xldudf_SCOTT_GLMULTI($A$2,$A$3,$A$4,_xlfn.TEXTSPLIT(A16,", "))</f>
        <v>0</v>
      </c>
    </row>
    <row r="17" spans="1:3" x14ac:dyDescent="0.3">
      <c r="B17" s="8" t="s">
        <v>58</v>
      </c>
      <c r="C17" s="10">
        <f>_xlfn.AGGREGATE(9,2,C15:C16)</f>
        <v>0</v>
      </c>
    </row>
    <row r="18" spans="1:3" x14ac:dyDescent="0.3">
      <c r="C18" s="3"/>
    </row>
    <row r="19" spans="1:3" ht="15" thickBot="1" x14ac:dyDescent="0.35">
      <c r="B19" s="7" t="s">
        <v>59</v>
      </c>
      <c r="C19" s="11">
        <f>_xlfn.AGGREGATE(9,2,C8:C18)</f>
        <v>1737255</v>
      </c>
    </row>
    <row r="20" spans="1:3" ht="15" thickTop="1" x14ac:dyDescent="0.3">
      <c r="C20" s="3"/>
    </row>
    <row r="21" spans="1:3" x14ac:dyDescent="0.3">
      <c r="B21" s="6" t="s">
        <v>55</v>
      </c>
      <c r="C21" s="3"/>
    </row>
    <row r="22" spans="1:3" x14ac:dyDescent="0.3">
      <c r="B22" s="7" t="s">
        <v>18</v>
      </c>
      <c r="C22" s="3"/>
    </row>
    <row r="23" spans="1:3" x14ac:dyDescent="0.3">
      <c r="A23" t="s">
        <v>19</v>
      </c>
      <c r="B23" s="9" t="s">
        <v>7</v>
      </c>
      <c r="C23" s="3" cm="1">
        <f t="array" ref="C23">_xldudf_SCOTT_GLMULTI($A$2,$A$3,$A$4,_xlfn.TEXTSPLIT(A23,", "))</f>
        <v>5634</v>
      </c>
    </row>
    <row r="24" spans="1:3" x14ac:dyDescent="0.3">
      <c r="A24" t="s">
        <v>20</v>
      </c>
      <c r="B24" s="9" t="s">
        <v>9</v>
      </c>
      <c r="C24" s="3" cm="1">
        <f t="array" ref="C24">_xldudf_SCOTT_GLMULTI($A$2,$A$3,$A$4,_xlfn.TEXTSPLIT(A24,", "))</f>
        <v>6348</v>
      </c>
    </row>
    <row r="25" spans="1:3" x14ac:dyDescent="0.3">
      <c r="A25" t="s">
        <v>68</v>
      </c>
      <c r="B25" s="9" t="s">
        <v>11</v>
      </c>
      <c r="C25" s="3" cm="1">
        <f t="array" ref="C25">_xldudf_SCOTT_GLMULTI($A$2,$A$3,$A$4,_xlfn.TEXTSPLIT(A25,", "))</f>
        <v>26874</v>
      </c>
    </row>
    <row r="26" spans="1:3" x14ac:dyDescent="0.3">
      <c r="A26" t="s">
        <v>21</v>
      </c>
      <c r="B26" s="9" t="s">
        <v>12</v>
      </c>
      <c r="C26" s="3" cm="1">
        <f t="array" ref="C26">_xldudf_SCOTT_GLMULTI($A$2,$A$3,$A$4,_xlfn.TEXTSPLIT(A26,", "))</f>
        <v>1</v>
      </c>
    </row>
    <row r="27" spans="1:3" x14ac:dyDescent="0.3">
      <c r="A27" t="s">
        <v>23</v>
      </c>
      <c r="B27" s="9" t="s">
        <v>22</v>
      </c>
      <c r="C27" s="3" cm="1">
        <f t="array" ref="C27">_xldudf_SCOTT_GLMULTI($A$2,$A$3,$A$4,_xlfn.TEXTSPLIT(A27,", "))</f>
        <v>0</v>
      </c>
    </row>
    <row r="28" spans="1:3" x14ac:dyDescent="0.3">
      <c r="B28" s="8" t="s">
        <v>61</v>
      </c>
      <c r="C28" s="10">
        <f>_xlfn.AGGREGATE(9,2,C23:C27)</f>
        <v>38857</v>
      </c>
    </row>
    <row r="29" spans="1:3" x14ac:dyDescent="0.3">
      <c r="C29" s="3"/>
    </row>
    <row r="30" spans="1:3" x14ac:dyDescent="0.3">
      <c r="B30" s="7" t="s">
        <v>24</v>
      </c>
      <c r="C30" s="3"/>
    </row>
    <row r="31" spans="1:3" x14ac:dyDescent="0.3">
      <c r="A31" t="s">
        <v>26</v>
      </c>
      <c r="B31" s="9" t="s">
        <v>25</v>
      </c>
      <c r="C31" s="3" cm="1">
        <f t="array" ref="C31">_xldudf_SCOTT_GLMULTI($A$2,$A$3,$A$4,_xlfn.TEXTSPLIT(A31,", "))</f>
        <v>100000</v>
      </c>
    </row>
    <row r="32" spans="1:3" x14ac:dyDescent="0.3">
      <c r="A32" t="s">
        <v>70</v>
      </c>
      <c r="B32" s="9" t="s">
        <v>27</v>
      </c>
      <c r="C32" s="3" cm="1">
        <f t="array" ref="C32">_xldudf_SCOTT_GLMULTI($A$2,$A$3,$A$4,_xlfn.TEXTSPLIT(A32,", "))</f>
        <v>8.06</v>
      </c>
    </row>
    <row r="33" spans="1:3" x14ac:dyDescent="0.3">
      <c r="A33" t="s">
        <v>29</v>
      </c>
      <c r="B33" s="9" t="s">
        <v>28</v>
      </c>
      <c r="C33" s="3" cm="1">
        <f t="array" ref="C33">_xldudf_SCOTT_GLMULTI($A$2,$A$3,$A$4,_xlfn.TEXTSPLIT(A33,", "))</f>
        <v>0</v>
      </c>
    </row>
    <row r="34" spans="1:3" x14ac:dyDescent="0.3">
      <c r="A34" t="s">
        <v>31</v>
      </c>
      <c r="B34" s="9" t="s">
        <v>30</v>
      </c>
      <c r="C34" s="3" cm="1">
        <f t="array" ref="C34">_xldudf_SCOTT_GLMULTI($A$2,$A$3,$A$4,_xlfn.TEXTSPLIT(A34,", "))</f>
        <v>0</v>
      </c>
    </row>
    <row r="35" spans="1:3" x14ac:dyDescent="0.3">
      <c r="A35" t="s">
        <v>33</v>
      </c>
      <c r="B35" s="9" t="s">
        <v>32</v>
      </c>
      <c r="C35" s="3" cm="1">
        <f t="array" ref="C35">_xldudf_SCOTT_GLMULTI($A$2,$A$3,$A$4,_xlfn.TEXTSPLIT(A35,", "))</f>
        <v>0</v>
      </c>
    </row>
    <row r="36" spans="1:3" x14ac:dyDescent="0.3">
      <c r="A36" t="s">
        <v>35</v>
      </c>
      <c r="B36" s="9" t="s">
        <v>34</v>
      </c>
      <c r="C36" s="3" cm="1">
        <f t="array" ref="C36">_xldudf_SCOTT_GLMULTI($A$2,$A$3,$A$4,_xlfn.TEXTSPLIT(A36,", "))</f>
        <v>0</v>
      </c>
    </row>
    <row r="37" spans="1:3" x14ac:dyDescent="0.3">
      <c r="A37" t="s">
        <v>37</v>
      </c>
      <c r="B37" s="9" t="s">
        <v>36</v>
      </c>
      <c r="C37" s="3" cm="1">
        <f t="array" ref="C37">_xldudf_SCOTT_GLMULTI($A$2,$A$3,$A$4,_xlfn.TEXTSPLIT(A37,", "))</f>
        <v>0</v>
      </c>
    </row>
    <row r="38" spans="1:3" x14ac:dyDescent="0.3">
      <c r="A38" t="s">
        <v>39</v>
      </c>
      <c r="B38" s="9" t="s">
        <v>38</v>
      </c>
      <c r="C38" s="3" cm="1">
        <f t="array" ref="C38">_xldudf_SCOTT_GLMULTI($A$2,$A$3,$A$4,_xlfn.TEXTSPLIT(A38,", "))</f>
        <v>0</v>
      </c>
    </row>
    <row r="39" spans="1:3" x14ac:dyDescent="0.3">
      <c r="A39" t="s">
        <v>41</v>
      </c>
      <c r="B39" s="9" t="s">
        <v>40</v>
      </c>
      <c r="C39" s="3" cm="1">
        <f t="array" ref="C39">_xldudf_SCOTT_GLMULTI($A$2,$A$3,$A$4,_xlfn.TEXTSPLIT(A39,", "))</f>
        <v>0</v>
      </c>
    </row>
    <row r="40" spans="1:3" x14ac:dyDescent="0.3">
      <c r="A40" t="s">
        <v>43</v>
      </c>
      <c r="B40" s="9" t="s">
        <v>42</v>
      </c>
      <c r="C40" s="3" cm="1">
        <f t="array" ref="C40">_xldudf_SCOTT_GLMULTI($A$2,$A$3,$A$4,_xlfn.TEXTSPLIT(A40,", "))</f>
        <v>0</v>
      </c>
    </row>
    <row r="41" spans="1:3" x14ac:dyDescent="0.3">
      <c r="A41" t="s">
        <v>45</v>
      </c>
      <c r="B41" s="9" t="s">
        <v>44</v>
      </c>
      <c r="C41" s="3" cm="1">
        <f t="array" ref="C41">_xldudf_SCOTT_GLMULTI($A$2,$A$3,$A$4,_xlfn.TEXTSPLIT(A41,", "))</f>
        <v>0</v>
      </c>
    </row>
    <row r="42" spans="1:3" x14ac:dyDescent="0.3">
      <c r="A42" t="s">
        <v>47</v>
      </c>
      <c r="B42" s="9" t="s">
        <v>46</v>
      </c>
      <c r="C42" s="3" cm="1">
        <f t="array" ref="C42">_xldudf_SCOTT_GLMULTI($A$2,$A$3,$A$4,_xlfn.TEXTSPLIT(A42,", "))</f>
        <v>0</v>
      </c>
    </row>
    <row r="43" spans="1:3" x14ac:dyDescent="0.3">
      <c r="A43" t="s">
        <v>49</v>
      </c>
      <c r="B43" s="9" t="s">
        <v>48</v>
      </c>
      <c r="C43" s="3" cm="1">
        <f t="array" ref="C43">_xldudf_SCOTT_GLMULTI($A$2,$A$3,$A$4,_xlfn.TEXTSPLIT(A43,", "))</f>
        <v>0</v>
      </c>
    </row>
    <row r="44" spans="1:3" x14ac:dyDescent="0.3">
      <c r="A44" t="s">
        <v>51</v>
      </c>
      <c r="B44" s="9" t="s">
        <v>50</v>
      </c>
      <c r="C44" s="3" cm="1">
        <f t="array" ref="C44">_xldudf_SCOTT_GLMULTI($A$2,$A$3,$A$4,_xlfn.TEXTSPLIT(A44,", "))</f>
        <v>0</v>
      </c>
    </row>
    <row r="45" spans="1:3" x14ac:dyDescent="0.3">
      <c r="A45" t="s">
        <v>53</v>
      </c>
      <c r="B45" s="9" t="s">
        <v>52</v>
      </c>
      <c r="C45" s="3" cm="1">
        <f t="array" ref="C45">_xldudf_SCOTT_GLMULTI($A$2,$A$3,$A$4,_xlfn.TEXTSPLIT(A45,", "))</f>
        <v>0</v>
      </c>
    </row>
    <row r="46" spans="1:3" x14ac:dyDescent="0.3">
      <c r="B46" s="8" t="s">
        <v>62</v>
      </c>
      <c r="C46" s="10">
        <f>_xlfn.AGGREGATE(9,2,C31:C45)</f>
        <v>100008.06</v>
      </c>
    </row>
    <row r="47" spans="1:3" x14ac:dyDescent="0.3">
      <c r="C47" s="3"/>
    </row>
    <row r="48" spans="1:3" ht="15" thickBot="1" x14ac:dyDescent="0.35">
      <c r="B48" s="7" t="s">
        <v>63</v>
      </c>
      <c r="C48" s="11">
        <f>_xlfn.AGGREGATE(9,2,C23:C47)</f>
        <v>138865.06</v>
      </c>
    </row>
    <row r="49" spans="1:3" ht="15.6" thickTop="1" thickBot="1" x14ac:dyDescent="0.35">
      <c r="C49" s="3"/>
    </row>
    <row r="50" spans="1:3" ht="15" thickBot="1" x14ac:dyDescent="0.35">
      <c r="B50" s="6" t="s">
        <v>64</v>
      </c>
      <c r="C50" s="12">
        <f>ROUND(C19-C48,2)</f>
        <v>1598389.94</v>
      </c>
    </row>
    <row r="51" spans="1:3" x14ac:dyDescent="0.3">
      <c r="C51" s="3"/>
    </row>
    <row r="52" spans="1:3" x14ac:dyDescent="0.3">
      <c r="B52" s="16" t="str">
        <f>"**The report is "&amp;IF(C52=0,"COMPLETE","INCOMPLETE")&amp;"**"</f>
        <v>**The report is INCOMPLETE**</v>
      </c>
      <c r="C52" s="17" cm="1">
        <f t="array" ref="C52">ROUND(C50-_xldudf_SCOTT_XNI(A2,A3,A4),2)</f>
        <v>0.51</v>
      </c>
    </row>
    <row r="53" spans="1:3" x14ac:dyDescent="0.3">
      <c r="A53" s="22" t="s">
        <v>75</v>
      </c>
      <c r="C53" s="21"/>
    </row>
    <row r="54" spans="1:3" x14ac:dyDescent="0.3">
      <c r="A54" t="s">
        <v>71</v>
      </c>
      <c r="B54" t="s">
        <v>72</v>
      </c>
      <c r="C54" s="21" cm="1">
        <f t="array" ref="C54">_xldudf_SCOTT_GL($A$2,A54,$A$3,$A$4)</f>
        <v>0</v>
      </c>
    </row>
    <row r="55" spans="1:3" x14ac:dyDescent="0.3">
      <c r="A55" t="s">
        <v>73</v>
      </c>
      <c r="B55" t="s">
        <v>74</v>
      </c>
      <c r="C55" cm="1">
        <f t="array" ref="C55">_xldudf_SCOTT_GL($A$2,A55,$A$3,$A$4)</f>
        <v>0.51</v>
      </c>
    </row>
  </sheetData>
  <conditionalFormatting sqref="B52:C52">
    <cfRule type="expression" dxfId="0" priority="1">
      <formula>$C$52&lt;&gt;0</formula>
    </cfRule>
  </conditionalFormatting>
  <pageMargins left="0.7" right="0.7" top="0.75" bottom="0.75" header="0.3" footer="0.3"/>
  <pageSetup orientation="portrait" r:id="rId1"/>
  <headerFooter>
    <oddHeader>&amp;RPage &amp;P of &amp;N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401524DC532D42A0E0ED886331A72B" ma:contentTypeVersion="13" ma:contentTypeDescription="Create a new document." ma:contentTypeScope="" ma:versionID="d936d863d335d354da51eb78ca1ae338">
  <xsd:schema xmlns:xsd="http://www.w3.org/2001/XMLSchema" xmlns:xs="http://www.w3.org/2001/XMLSchema" xmlns:p="http://schemas.microsoft.com/office/2006/metadata/properties" xmlns:ns2="f577acbf-5b0b-4b4f-9948-268e97f8d3a4" xmlns:ns3="b1e4d6ee-9f6f-43f8-a618-24f3d84da28f" targetNamespace="http://schemas.microsoft.com/office/2006/metadata/properties" ma:root="true" ma:fieldsID="5fbac08d56b1b04aa33acbc31e882ce9" ns2:_="" ns3:_="">
    <xsd:import namespace="f577acbf-5b0b-4b4f-9948-268e97f8d3a4"/>
    <xsd:import namespace="b1e4d6ee-9f6f-43f8-a618-24f3d84da28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LastSharedByUser" minOccurs="0"/>
                <xsd:element ref="ns3:LastSharedByTime" minOccurs="0"/>
                <xsd:element ref="ns2:Document_x0020_Purpose" minOccurs="0"/>
                <xsd:element ref="ns2:Initiative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77acbf-5b0b-4b4f-9948-268e97f8d3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Document_x0020_Purpose" ma:index="14" nillable="true" ma:displayName="Document Purpose" ma:default="Informational" ma:format="Dropdown" ma:internalName="Document_x0020_Purpose">
      <xsd:simpleType>
        <xsd:restriction base="dms:Choice">
          <xsd:enumeration value="Informational"/>
          <xsd:enumeration value="Feature Spec"/>
          <xsd:enumeration value="Engineering Design"/>
          <xsd:enumeration value="Planning"/>
        </xsd:restriction>
      </xsd:simpleType>
    </xsd:element>
    <xsd:element name="Initiatives" ma:index="15" nillable="true" ma:displayName="Initiatives" ma:description="List of initiatives related to this document" ma:internalName="Initiative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dd-in MAU"/>
                    <xsd:enumeration value="Custom Functions"/>
                    <xsd:enumeration value="Data &amp; Analytics"/>
                    <xsd:enumeration value="DevEx: Portals &amp; Programs"/>
                    <xsd:enumeration value="DevEx: Tools &amp; Libraries"/>
                    <xsd:enumeration value="Engineering"/>
                    <xsd:enumeration value="Excel API"/>
                    <xsd:enumeration value="In-Market Support"/>
                    <xsd:enumeration value="Maker Access"/>
                    <xsd:enumeration value="SDX Runtime &amp; Partners"/>
                    <xsd:enumeration value="SDX Service Delivery"/>
                    <xsd:enumeration value="SDX API &amp; Pipeline"/>
                    <xsd:enumeration value="Shield &amp; OCE"/>
                  </xsd:restriction>
                </xsd:simpleType>
              </xsd:element>
            </xsd:sequence>
          </xsd:extension>
        </xsd:complexContent>
      </xsd:complex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7" nillable="true" ma:displayName="MediaServiceAutoTags" ma:internalName="MediaServiceAutoTags" ma:readOnly="true">
      <xsd:simpleType>
        <xsd:restriction base="dms:Text"/>
      </xsd:simple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MediaService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e4d6ee-9f6f-43f8-a618-24f3d84da28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2" nillable="true" ma:displayName="Last Shared By User" ma:hidden="true" ma:internalName="LastSharedByUser" ma:readOnly="true">
      <xsd:simpleType>
        <xsd:restriction base="dms:Note"/>
      </xsd:simpleType>
    </xsd:element>
    <xsd:element name="LastSharedByTime" ma:index="13" nillable="true" ma:displayName="Last Shared By Time" ma:hidden="true" ma:internalName="LastSharedByTime" ma:readOnly="tru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Purpose xmlns="f577acbf-5b0b-4b4f-9948-268e97f8d3a4">Informational</Document_x0020_Purpose>
    <Initiatives xmlns="f577acbf-5b0b-4b4f-9948-268e97f8d3a4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426A393-DB36-49FF-B8B1-6D5559B7AB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77acbf-5b0b-4b4f-9948-268e97f8d3a4"/>
    <ds:schemaRef ds:uri="b1e4d6ee-9f6f-43f8-a618-24f3d84da2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0FB5453-596E-4CE8-BCCA-8DF4D5465AF4}">
  <ds:schemaRefs>
    <ds:schemaRef ds:uri="f577acbf-5b0b-4b4f-9948-268e97f8d3a4"/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b1e4d6ee-9f6f-43f8-a618-24f3d84da28f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1F48E296-90D9-4A92-A29D-759F46DCA7D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Accounts</vt:lpstr>
      <vt:lpstr>PL</vt:lpstr>
      <vt:lpstr>PL!Print_Area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David Clements</cp:lastModifiedBy>
  <cp:lastPrinted>2023-03-02T14:49:31Z</cp:lastPrinted>
  <dcterms:created xsi:type="dcterms:W3CDTF">2018-06-07T17:34:22Z</dcterms:created>
  <dcterms:modified xsi:type="dcterms:W3CDTF">2023-05-19T11:48:44Z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0x010100CD401524DC532D42A0E0ED886331A72B</vt:lpwstr>
  </property>
  <property fmtid="{D5CDD505-2E9C-101B-9397-08002B2CF9AE}" pid="3" name="MSIP_Label_f42aa342-8706-4288-bd11-ebb85995028c_Enabled">
    <vt:lpwstr>True</vt:lpwstr>
  </property>
  <property fmtid="{D5CDD505-2E9C-101B-9397-08002B2CF9AE}" pid="4" name="MSIP_Label_f42aa342-8706-4288-bd11-ebb85995028c_SiteId">
    <vt:lpwstr>72f988bf-86f1-41af-91ab-2d7cd011db47</vt:lpwstr>
  </property>
  <property fmtid="{D5CDD505-2E9C-101B-9397-08002B2CF9AE}" pid="5" name="MSIP_Label_f42aa342-8706-4288-bd11-ebb85995028c_Owner">
    <vt:lpwstr>t-dahop@microsoft.com</vt:lpwstr>
  </property>
  <property fmtid="{D5CDD505-2E9C-101B-9397-08002B2CF9AE}" pid="6" name="MSIP_Label_f42aa342-8706-4288-bd11-ebb85995028c_SetDate">
    <vt:lpwstr>2018-06-18T14:22:57.3833839Z</vt:lpwstr>
  </property>
  <property fmtid="{D5CDD505-2E9C-101B-9397-08002B2CF9AE}" pid="7" name="MSIP_Label_f42aa342-8706-4288-bd11-ebb85995028c_Name">
    <vt:lpwstr>General</vt:lpwstr>
  </property>
  <property fmtid="{D5CDD505-2E9C-101B-9397-08002B2CF9AE}" pid="8" name="MSIP_Label_f42aa342-8706-4288-bd11-ebb85995028c_Application">
    <vt:lpwstr>Microsoft Azure Information Protection</vt:lpwstr>
  </property>
  <property fmtid="{D5CDD505-2E9C-101B-9397-08002B2CF9AE}" pid="9" name="MSIP_Label_f42aa342-8706-4288-bd11-ebb85995028c_Extended_MSFT_Method">
    <vt:lpwstr>Automatic</vt:lpwstr>
  </property>
  <property fmtid="{D5CDD505-2E9C-101B-9397-08002B2CF9AE}" pid="10" name="Sensitivity">
    <vt:lpwstr>General</vt:lpwstr>
  </property>
</Properties>
</file>